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605" windowHeight="9105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</sheets>
  <definedNames>
    <definedName name="_xlnm.Print_Area" localSheetId="0">'Gesamtstand WP'!$AA$1:$AV$49</definedName>
  </definedNames>
  <calcPr calcId="124519"/>
</workbook>
</file>

<file path=xl/calcChain.xml><?xml version="1.0" encoding="utf-8"?>
<calcChain xmlns="http://schemas.openxmlformats.org/spreadsheetml/2006/main">
  <c r="BF33" i="2"/>
  <c r="BF34"/>
  <c r="BF35"/>
  <c r="BF36"/>
  <c r="BF37"/>
  <c r="BF38"/>
  <c r="BF39"/>
  <c r="BF40"/>
  <c r="BF41"/>
  <c r="BF42"/>
  <c r="BF43"/>
  <c r="BF44"/>
  <c r="BF45"/>
  <c r="BF46"/>
  <c r="BF47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22"/>
  <c r="BE23"/>
  <c r="BE24"/>
  <c r="BE25"/>
  <c r="BE26"/>
  <c r="BF48"/>
  <c r="BF49"/>
  <c r="BF50"/>
  <c r="BF51"/>
  <c r="BF24"/>
  <c r="BF25"/>
  <c r="BF26"/>
  <c r="BF27"/>
  <c r="BA36"/>
  <c r="BA43"/>
  <c r="BA7"/>
  <c r="BA8"/>
  <c r="BA9"/>
  <c r="BA12"/>
  <c r="BA10"/>
  <c r="BA13"/>
  <c r="BA11"/>
  <c r="BA19"/>
  <c r="BA17"/>
  <c r="BA16"/>
  <c r="BA20"/>
  <c r="BA14"/>
  <c r="BA22"/>
  <c r="BA15"/>
  <c r="BA18"/>
  <c r="BA24"/>
  <c r="BA25"/>
  <c r="BA26"/>
  <c r="BA28"/>
  <c r="BA21"/>
  <c r="BA31"/>
  <c r="BA30"/>
  <c r="BA27"/>
  <c r="BA34"/>
  <c r="BA35"/>
  <c r="BA32"/>
  <c r="BA37"/>
  <c r="BA23"/>
  <c r="BA33"/>
  <c r="BA38"/>
  <c r="BA39"/>
  <c r="BA40"/>
  <c r="BA42"/>
  <c r="BA29"/>
  <c r="BA44"/>
  <c r="BA45"/>
  <c r="BA46"/>
  <c r="BA41"/>
  <c r="BA47"/>
  <c r="BA48"/>
  <c r="BA50"/>
  <c r="BA51"/>
  <c r="BA49"/>
  <c r="BA6"/>
  <c r="AU13"/>
  <c r="AU11"/>
  <c r="AU19"/>
  <c r="AU17"/>
  <c r="AU16"/>
  <c r="AU20"/>
  <c r="AU14"/>
  <c r="AU22"/>
  <c r="AU15"/>
  <c r="AU18"/>
  <c r="AU24"/>
  <c r="AU25"/>
  <c r="AU26"/>
  <c r="AU28"/>
  <c r="AU21"/>
  <c r="AU31"/>
  <c r="AU30"/>
  <c r="AU27"/>
  <c r="AU34"/>
  <c r="AU32"/>
  <c r="AU35"/>
  <c r="AU33"/>
  <c r="AU37"/>
  <c r="AU23"/>
  <c r="AU39"/>
  <c r="AU40"/>
  <c r="AU38"/>
  <c r="AU42"/>
  <c r="AU29"/>
  <c r="AU44"/>
  <c r="AU45"/>
  <c r="AU46"/>
  <c r="AU41"/>
  <c r="AU47"/>
  <c r="AU48"/>
  <c r="AU50"/>
  <c r="AU51"/>
  <c r="AU49"/>
  <c r="AT23"/>
  <c r="AT35"/>
  <c r="AP20"/>
  <c r="AP25"/>
  <c r="AP32"/>
  <c r="AP27"/>
  <c r="AP21"/>
  <c r="AP37"/>
  <c r="AP39"/>
  <c r="AP38"/>
  <c r="AP14"/>
  <c r="AP31"/>
  <c r="AP30"/>
  <c r="AP34"/>
  <c r="AP26"/>
  <c r="AP18"/>
  <c r="AP42"/>
  <c r="AP40"/>
  <c r="AP33"/>
  <c r="AP29"/>
  <c r="AP46"/>
  <c r="AP44"/>
  <c r="AP41"/>
  <c r="AP45"/>
  <c r="AP47"/>
  <c r="AP48"/>
  <c r="AP49"/>
  <c r="AP51"/>
  <c r="AP50"/>
  <c r="AP23"/>
  <c r="AP35"/>
  <c r="AJ6"/>
  <c r="AJ9"/>
  <c r="AJ10"/>
  <c r="AJ8"/>
  <c r="AJ19"/>
  <c r="AJ13"/>
  <c r="AJ12"/>
  <c r="AJ16"/>
  <c r="AJ22"/>
  <c r="AJ15"/>
  <c r="AJ11"/>
  <c r="AJ28"/>
  <c r="AJ17"/>
  <c r="AJ24"/>
  <c r="AJ20"/>
  <c r="AJ25"/>
  <c r="AJ32"/>
  <c r="AJ27"/>
  <c r="AJ21"/>
  <c r="AJ37"/>
  <c r="AJ39"/>
  <c r="AJ38"/>
  <c r="AJ14"/>
  <c r="AJ31"/>
  <c r="AJ30"/>
  <c r="AJ34"/>
  <c r="AJ26"/>
  <c r="AJ18"/>
  <c r="AJ42"/>
  <c r="AJ40"/>
  <c r="AJ33"/>
  <c r="AJ29"/>
  <c r="AJ46"/>
  <c r="AJ44"/>
  <c r="AJ41"/>
  <c r="AJ45"/>
  <c r="AJ47"/>
  <c r="AJ48"/>
  <c r="AJ49"/>
  <c r="AJ51"/>
  <c r="AJ50"/>
  <c r="AE20"/>
  <c r="AE34"/>
  <c r="AE18"/>
  <c r="AE22"/>
  <c r="AE32"/>
  <c r="AE42"/>
  <c r="AI37"/>
  <c r="AT37" s="1"/>
  <c r="AI26"/>
  <c r="AT26" s="1"/>
  <c r="AI41"/>
  <c r="AT41" s="1"/>
  <c r="AI49"/>
  <c r="AT49" s="1"/>
  <c r="AI29"/>
  <c r="AT29" s="1"/>
  <c r="AI47"/>
  <c r="AT47" s="1"/>
  <c r="AE19"/>
  <c r="AE12"/>
  <c r="AE6"/>
  <c r="AE9"/>
  <c r="AE10"/>
  <c r="AE13"/>
  <c r="AE28"/>
  <c r="AE24"/>
  <c r="AE8"/>
  <c r="AE17"/>
  <c r="AE16"/>
  <c r="AE25"/>
  <c r="AE39"/>
  <c r="AE38"/>
  <c r="AE15"/>
  <c r="AE11"/>
  <c r="AE31"/>
  <c r="AE40"/>
  <c r="AE44"/>
  <c r="AE46"/>
  <c r="AE30"/>
  <c r="AE45"/>
  <c r="AE14"/>
  <c r="AE27"/>
  <c r="AE33"/>
  <c r="AE21"/>
  <c r="AE50"/>
  <c r="AE51"/>
  <c r="AE48"/>
  <c r="AE37"/>
  <c r="AE26"/>
  <c r="AE41"/>
  <c r="AE49"/>
  <c r="AE29"/>
  <c r="AE47"/>
  <c r="AE23"/>
  <c r="AE35"/>
  <c r="AE7"/>
  <c r="X48"/>
  <c r="AI48" s="1"/>
  <c r="AT48" s="1"/>
  <c r="X42"/>
  <c r="Y38"/>
  <c r="Y42"/>
  <c r="Y48"/>
  <c r="X38"/>
  <c r="T38"/>
  <c r="T42"/>
  <c r="T48"/>
  <c r="T6"/>
  <c r="T12"/>
  <c r="T9"/>
  <c r="T19"/>
  <c r="T10"/>
  <c r="T25"/>
  <c r="T28"/>
  <c r="T13"/>
  <c r="T11"/>
  <c r="T20"/>
  <c r="T18"/>
  <c r="T22"/>
  <c r="T24"/>
  <c r="T8"/>
  <c r="T32"/>
  <c r="T15"/>
  <c r="T39"/>
  <c r="T31"/>
  <c r="T34"/>
  <c r="T46"/>
  <c r="O46" i="3"/>
  <c r="O47"/>
  <c r="O48"/>
  <c r="O40"/>
  <c r="O33"/>
  <c r="O49"/>
  <c r="O50"/>
  <c r="O51"/>
  <c r="O52"/>
  <c r="O53"/>
  <c r="O54"/>
  <c r="O55"/>
  <c r="O56"/>
  <c r="K16" i="2"/>
  <c r="K12"/>
  <c r="K17"/>
  <c r="K32"/>
  <c r="K9"/>
  <c r="K15"/>
  <c r="K20"/>
  <c r="K18"/>
  <c r="K33"/>
  <c r="K22"/>
  <c r="K13"/>
  <c r="K44"/>
  <c r="K21"/>
  <c r="K46"/>
  <c r="K25"/>
  <c r="K11"/>
  <c r="K14"/>
  <c r="K27"/>
  <c r="K50"/>
  <c r="K31"/>
  <c r="K51"/>
  <c r="K24"/>
  <c r="K30"/>
  <c r="K45"/>
  <c r="K19"/>
  <c r="K39"/>
  <c r="K34"/>
  <c r="K6"/>
  <c r="Y17"/>
  <c r="Y32"/>
  <c r="Y9"/>
  <c r="Y15"/>
  <c r="Y20"/>
  <c r="Y18"/>
  <c r="Y33"/>
  <c r="Y22"/>
  <c r="Y13"/>
  <c r="Y44"/>
  <c r="Y21"/>
  <c r="Y46"/>
  <c r="Y25"/>
  <c r="Y11"/>
  <c r="Y14"/>
  <c r="Y27"/>
  <c r="Y50"/>
  <c r="Y31"/>
  <c r="Y51"/>
  <c r="Y24"/>
  <c r="Y30"/>
  <c r="Y45"/>
  <c r="Y19"/>
  <c r="Y39"/>
  <c r="Y34"/>
  <c r="Y6"/>
  <c r="X16"/>
  <c r="X12"/>
  <c r="AI12" s="1"/>
  <c r="X17"/>
  <c r="AI17" s="1"/>
  <c r="X32"/>
  <c r="X9"/>
  <c r="AI9" s="1"/>
  <c r="X15"/>
  <c r="AI15" s="1"/>
  <c r="X20"/>
  <c r="X18"/>
  <c r="AI18" s="1"/>
  <c r="X33"/>
  <c r="AI33" s="1"/>
  <c r="X22"/>
  <c r="AI22" s="1"/>
  <c r="X13"/>
  <c r="AI13" s="1"/>
  <c r="X44"/>
  <c r="X21"/>
  <c r="AI21" s="1"/>
  <c r="X46"/>
  <c r="AI46" s="1"/>
  <c r="X25"/>
  <c r="AI25" s="1"/>
  <c r="X11"/>
  <c r="AI11" s="1"/>
  <c r="X14"/>
  <c r="AI14" s="1"/>
  <c r="X27"/>
  <c r="AI27" s="1"/>
  <c r="X50"/>
  <c r="AI50" s="1"/>
  <c r="AT50" s="1"/>
  <c r="X31"/>
  <c r="AI31" s="1"/>
  <c r="X51"/>
  <c r="AI51" s="1"/>
  <c r="AT51" s="1"/>
  <c r="X24"/>
  <c r="AI24" s="1"/>
  <c r="X30"/>
  <c r="X45"/>
  <c r="AI45" s="1"/>
  <c r="X19"/>
  <c r="X39"/>
  <c r="X34"/>
  <c r="AI34" s="1"/>
  <c r="X6"/>
  <c r="AI6" s="1"/>
  <c r="CB16"/>
  <c r="CB12"/>
  <c r="CB17"/>
  <c r="CB32"/>
  <c r="CB9"/>
  <c r="CB15"/>
  <c r="CB20"/>
  <c r="CB18"/>
  <c r="CB33"/>
  <c r="CB22"/>
  <c r="CB13"/>
  <c r="CB44"/>
  <c r="CB21"/>
  <c r="CB46"/>
  <c r="CB25"/>
  <c r="CB11"/>
  <c r="CB14"/>
  <c r="CB27"/>
  <c r="CB52"/>
  <c r="CB53"/>
  <c r="CB50"/>
  <c r="CB31"/>
  <c r="CB51"/>
  <c r="CB24"/>
  <c r="CB29"/>
  <c r="CB30"/>
  <c r="CB47"/>
  <c r="CB45"/>
  <c r="CB23"/>
  <c r="CB35"/>
  <c r="CB43"/>
  <c r="CB36"/>
  <c r="CB19"/>
  <c r="CB39"/>
  <c r="CB34"/>
  <c r="CB6"/>
  <c r="CM8"/>
  <c r="CM40"/>
  <c r="CM10"/>
  <c r="CM16"/>
  <c r="CM12"/>
  <c r="CM17"/>
  <c r="CM32"/>
  <c r="CM9"/>
  <c r="CM15"/>
  <c r="CM20"/>
  <c r="CM18"/>
  <c r="CM33"/>
  <c r="CM22"/>
  <c r="CM13"/>
  <c r="CM44"/>
  <c r="CM21"/>
  <c r="CM46"/>
  <c r="CM25"/>
  <c r="CM11"/>
  <c r="CM14"/>
  <c r="CM27"/>
  <c r="CM52"/>
  <c r="CM53"/>
  <c r="CM50"/>
  <c r="CM31"/>
  <c r="CM51"/>
  <c r="CM24"/>
  <c r="CM29"/>
  <c r="CM30"/>
  <c r="CM47"/>
  <c r="CM45"/>
  <c r="CM23"/>
  <c r="CM35"/>
  <c r="CM43"/>
  <c r="CM36"/>
  <c r="CM19"/>
  <c r="CM39"/>
  <c r="CM34"/>
  <c r="CM6"/>
  <c r="CH28"/>
  <c r="CH8"/>
  <c r="CH40"/>
  <c r="CH10"/>
  <c r="CH16"/>
  <c r="CH12"/>
  <c r="CH17"/>
  <c r="CH32"/>
  <c r="CH9"/>
  <c r="CH15"/>
  <c r="CH20"/>
  <c r="CH18"/>
  <c r="CH33"/>
  <c r="CH22"/>
  <c r="CH13"/>
  <c r="CH44"/>
  <c r="CH21"/>
  <c r="CH46"/>
  <c r="CH25"/>
  <c r="CH11"/>
  <c r="CH14"/>
  <c r="CH27"/>
  <c r="CH52"/>
  <c r="CH53"/>
  <c r="CH50"/>
  <c r="CH31"/>
  <c r="CH51"/>
  <c r="CH24"/>
  <c r="CH29"/>
  <c r="CH30"/>
  <c r="CH47"/>
  <c r="CH45"/>
  <c r="CH23"/>
  <c r="CH35"/>
  <c r="CH43"/>
  <c r="CH36"/>
  <c r="CH19"/>
  <c r="CH39"/>
  <c r="CH34"/>
  <c r="CH6"/>
  <c r="CH7"/>
  <c r="BW40"/>
  <c r="BW10"/>
  <c r="BW16"/>
  <c r="BW12"/>
  <c r="BW17"/>
  <c r="BW32"/>
  <c r="BW9"/>
  <c r="BW15"/>
  <c r="BW20"/>
  <c r="BW18"/>
  <c r="BW33"/>
  <c r="BW22"/>
  <c r="BW13"/>
  <c r="BW44"/>
  <c r="BW21"/>
  <c r="BW46"/>
  <c r="BW25"/>
  <c r="BW11"/>
  <c r="BW14"/>
  <c r="BW27"/>
  <c r="BW52"/>
  <c r="BW53"/>
  <c r="BW50"/>
  <c r="BW31"/>
  <c r="BW51"/>
  <c r="BW24"/>
  <c r="BW29"/>
  <c r="BW30"/>
  <c r="BW47"/>
  <c r="BW45"/>
  <c r="BW23"/>
  <c r="BW35"/>
  <c r="BW43"/>
  <c r="BW36"/>
  <c r="BW19"/>
  <c r="BW39"/>
  <c r="BW34"/>
  <c r="BW6"/>
  <c r="BQ25"/>
  <c r="BQ9"/>
  <c r="BQ14"/>
  <c r="BQ52"/>
  <c r="BQ53"/>
  <c r="BQ15"/>
  <c r="BQ44"/>
  <c r="BQ24"/>
  <c r="BQ29"/>
  <c r="BQ51"/>
  <c r="BQ11"/>
  <c r="BQ47"/>
  <c r="BQ27"/>
  <c r="BQ50"/>
  <c r="BQ23"/>
  <c r="BQ35"/>
  <c r="BQ43"/>
  <c r="BQ30"/>
  <c r="BQ45"/>
  <c r="BQ36"/>
  <c r="BQ13"/>
  <c r="BQ31"/>
  <c r="BF9"/>
  <c r="BF14"/>
  <c r="BF52"/>
  <c r="BF53"/>
  <c r="BF15"/>
  <c r="BF29"/>
  <c r="BF11"/>
  <c r="BF23"/>
  <c r="BF30"/>
  <c r="BF13"/>
  <c r="BF31"/>
  <c r="BL51"/>
  <c r="BL11"/>
  <c r="BL47"/>
  <c r="BL27"/>
  <c r="BL50"/>
  <c r="BL23"/>
  <c r="BL35"/>
  <c r="BL43"/>
  <c r="BL30"/>
  <c r="BL45"/>
  <c r="BL36"/>
  <c r="BL13"/>
  <c r="BL31"/>
  <c r="BL44"/>
  <c r="BL24"/>
  <c r="BL29"/>
  <c r="BL9"/>
  <c r="AI30" l="1"/>
  <c r="AI44"/>
  <c r="AI32"/>
  <c r="AI20"/>
  <c r="AI39"/>
  <c r="AT39" s="1"/>
  <c r="BP39" s="1"/>
  <c r="AI16"/>
  <c r="AI19"/>
  <c r="BP48"/>
  <c r="CA48" s="1"/>
  <c r="CL48" s="1"/>
  <c r="AI42"/>
  <c r="AT42" s="1"/>
  <c r="BP42" s="1"/>
  <c r="CA42" s="1"/>
  <c r="CL42" s="1"/>
  <c r="AI38"/>
  <c r="AT38" s="1"/>
  <c r="BP38" s="1"/>
  <c r="CA38" s="1"/>
  <c r="CL38" s="1"/>
  <c r="AU8"/>
  <c r="AU10"/>
  <c r="AU12"/>
  <c r="AU9"/>
  <c r="AP24"/>
  <c r="AP8"/>
  <c r="AP28"/>
  <c r="AP17"/>
  <c r="AP16"/>
  <c r="AP10"/>
  <c r="AP12"/>
  <c r="AP22"/>
  <c r="AP15"/>
  <c r="AP9"/>
  <c r="AP11"/>
  <c r="N20"/>
  <c r="BF20"/>
  <c r="BL20"/>
  <c r="BQ20"/>
  <c r="N17"/>
  <c r="T17"/>
  <c r="BF17"/>
  <c r="BL17"/>
  <c r="BQ17"/>
  <c r="K40"/>
  <c r="N40"/>
  <c r="T40"/>
  <c r="X40"/>
  <c r="Y40"/>
  <c r="BL40"/>
  <c r="BQ40"/>
  <c r="CB40"/>
  <c r="N16"/>
  <c r="T16"/>
  <c r="Y16"/>
  <c r="BF16"/>
  <c r="BL16"/>
  <c r="BQ16"/>
  <c r="N32"/>
  <c r="BF32"/>
  <c r="BL32"/>
  <c r="BQ32"/>
  <c r="N21"/>
  <c r="T21"/>
  <c r="BF21"/>
  <c r="BL21"/>
  <c r="BQ21"/>
  <c r="N12"/>
  <c r="Y12"/>
  <c r="BF12"/>
  <c r="BL12"/>
  <c r="BQ12"/>
  <c r="N33"/>
  <c r="T33"/>
  <c r="BL33"/>
  <c r="BQ33"/>
  <c r="N22"/>
  <c r="BF22"/>
  <c r="BL22"/>
  <c r="BQ22"/>
  <c r="BL52"/>
  <c r="BL53"/>
  <c r="N46"/>
  <c r="BL46"/>
  <c r="BQ46"/>
  <c r="BE29"/>
  <c r="BP29" s="1"/>
  <c r="CA29" s="1"/>
  <c r="CL29" s="1"/>
  <c r="N9"/>
  <c r="AT9"/>
  <c r="BE9" s="1"/>
  <c r="BP9" s="1"/>
  <c r="CA9" s="1"/>
  <c r="CL9" s="1"/>
  <c r="N14"/>
  <c r="T14"/>
  <c r="BL14"/>
  <c r="N15"/>
  <c r="BL15"/>
  <c r="N18"/>
  <c r="BF18"/>
  <c r="BL18"/>
  <c r="BQ18"/>
  <c r="N51"/>
  <c r="T51"/>
  <c r="N27"/>
  <c r="T27"/>
  <c r="N44"/>
  <c r="N25"/>
  <c r="BL25"/>
  <c r="N11"/>
  <c r="BP35"/>
  <c r="CA35" s="1"/>
  <c r="CL35" s="1"/>
  <c r="N50"/>
  <c r="T50"/>
  <c r="BP43"/>
  <c r="CA43" s="1"/>
  <c r="CL43" s="1"/>
  <c r="N30"/>
  <c r="T30"/>
  <c r="N45"/>
  <c r="T45"/>
  <c r="BP36"/>
  <c r="CA36" s="1"/>
  <c r="CL36" s="1"/>
  <c r="N24"/>
  <c r="AT24"/>
  <c r="X8"/>
  <c r="X28"/>
  <c r="X10"/>
  <c r="X7"/>
  <c r="AI7" s="1"/>
  <c r="T7"/>
  <c r="N13"/>
  <c r="AP13"/>
  <c r="AT13"/>
  <c r="N31"/>
  <c r="AT31"/>
  <c r="N19"/>
  <c r="AP19"/>
  <c r="AT19"/>
  <c r="BE19" s="1"/>
  <c r="BP19" s="1"/>
  <c r="BF19"/>
  <c r="BL19"/>
  <c r="BQ19"/>
  <c r="N39"/>
  <c r="BL39"/>
  <c r="BQ39"/>
  <c r="N34"/>
  <c r="AT34"/>
  <c r="BL34"/>
  <c r="BQ34"/>
  <c r="N6"/>
  <c r="AP6"/>
  <c r="AT6"/>
  <c r="BE6" s="1"/>
  <c r="BP6" s="1"/>
  <c r="AU6"/>
  <c r="BF6"/>
  <c r="BL6"/>
  <c r="BQ6"/>
  <c r="Y28"/>
  <c r="K28"/>
  <c r="BP34" l="1"/>
  <c r="CA34" s="1"/>
  <c r="CL34" s="1"/>
  <c r="BP24"/>
  <c r="CA24" s="1"/>
  <c r="CL24" s="1"/>
  <c r="AI10"/>
  <c r="AT10" s="1"/>
  <c r="BE10" s="1"/>
  <c r="BP10" s="1"/>
  <c r="CA10" s="1"/>
  <c r="CL10" s="1"/>
  <c r="AI8"/>
  <c r="AI28"/>
  <c r="AI40"/>
  <c r="CA6"/>
  <c r="CL6" s="1"/>
  <c r="CA39"/>
  <c r="CL39" s="1"/>
  <c r="CA19"/>
  <c r="CL19" s="1"/>
  <c r="BP31"/>
  <c r="BE13"/>
  <c r="BP13" s="1"/>
  <c r="AT30"/>
  <c r="AT27"/>
  <c r="AT46"/>
  <c r="AT44"/>
  <c r="BP44" s="1"/>
  <c r="CA44" s="1"/>
  <c r="CL44" s="1"/>
  <c r="AT22"/>
  <c r="AT33"/>
  <c r="AT12"/>
  <c r="AT16"/>
  <c r="AT32"/>
  <c r="AT28"/>
  <c r="AT45"/>
  <c r="BP45" s="1"/>
  <c r="CA45" s="1"/>
  <c r="CL45" s="1"/>
  <c r="AT11"/>
  <c r="AT15"/>
  <c r="BP51"/>
  <c r="CA51" s="1"/>
  <c r="CL51" s="1"/>
  <c r="AT14"/>
  <c r="AT18"/>
  <c r="AT25"/>
  <c r="AT21"/>
  <c r="BE21" s="1"/>
  <c r="AT20"/>
  <c r="AT17"/>
  <c r="AT40"/>
  <c r="BP40" s="1"/>
  <c r="N28"/>
  <c r="BQ7"/>
  <c r="BQ10"/>
  <c r="BQ28"/>
  <c r="CM28"/>
  <c r="CM7"/>
  <c r="CB8"/>
  <c r="CB10"/>
  <c r="CB28"/>
  <c r="CB7"/>
  <c r="BW7"/>
  <c r="BW28"/>
  <c r="BW8"/>
  <c r="BQ8"/>
  <c r="BL7"/>
  <c r="BL10"/>
  <c r="BL28"/>
  <c r="BL8"/>
  <c r="BF7"/>
  <c r="BF10"/>
  <c r="BF28"/>
  <c r="BF8"/>
  <c r="AU7"/>
  <c r="AP7"/>
  <c r="AJ7"/>
  <c r="Y8"/>
  <c r="Y7"/>
  <c r="Y10"/>
  <c r="N8"/>
  <c r="N7"/>
  <c r="N10"/>
  <c r="AT8"/>
  <c r="BE8" s="1"/>
  <c r="BP8" s="1"/>
  <c r="K8"/>
  <c r="K7"/>
  <c r="K10"/>
  <c r="BE30" l="1"/>
  <c r="BP30" s="1"/>
  <c r="CA30" s="1"/>
  <c r="CL30" s="1"/>
  <c r="BE28"/>
  <c r="BP28" s="1"/>
  <c r="CA28" s="1"/>
  <c r="CL28" s="1"/>
  <c r="BE27"/>
  <c r="BP27" s="1"/>
  <c r="CA27" s="1"/>
  <c r="CL27" s="1"/>
  <c r="CA31"/>
  <c r="CL31" s="1"/>
  <c r="CA13"/>
  <c r="CL13" s="1"/>
  <c r="CA8"/>
  <c r="CL8" s="1"/>
  <c r="CA40"/>
  <c r="CL40" s="1"/>
  <c r="BE17"/>
  <c r="BP17" s="1"/>
  <c r="BE20"/>
  <c r="BP20" s="1"/>
  <c r="BP25"/>
  <c r="BE14"/>
  <c r="BP14" s="1"/>
  <c r="BE15"/>
  <c r="BP15" s="1"/>
  <c r="BP50"/>
  <c r="BE12"/>
  <c r="BP12" s="1"/>
  <c r="BP22"/>
  <c r="BP46"/>
  <c r="BP21"/>
  <c r="BE18"/>
  <c r="BP18" s="1"/>
  <c r="BE11"/>
  <c r="BP11" s="1"/>
  <c r="BP23"/>
  <c r="BP47"/>
  <c r="BP32"/>
  <c r="BE16"/>
  <c r="BP16" s="1"/>
  <c r="BP33"/>
  <c r="BP52"/>
  <c r="BP53"/>
  <c r="AT7"/>
  <c r="BE7" s="1"/>
  <c r="BP7" s="1"/>
  <c r="CA7" s="1"/>
  <c r="CL7" s="1"/>
  <c r="CA52" l="1"/>
  <c r="CL52" s="1"/>
  <c r="CA16"/>
  <c r="CL16" s="1"/>
  <c r="CA47"/>
  <c r="CL47" s="1"/>
  <c r="CA23"/>
  <c r="CL23" s="1"/>
  <c r="CA18"/>
  <c r="CL18" s="1"/>
  <c r="CA22"/>
  <c r="CL22" s="1"/>
  <c r="CA15"/>
  <c r="CL15" s="1"/>
  <c r="CA25"/>
  <c r="CL25" s="1"/>
  <c r="CA17"/>
  <c r="CL17" s="1"/>
  <c r="CA53"/>
  <c r="CL53" s="1"/>
  <c r="CA33"/>
  <c r="CL33" s="1"/>
  <c r="CA32"/>
  <c r="CL32" s="1"/>
  <c r="CA11"/>
  <c r="CL11" s="1"/>
  <c r="CA21"/>
  <c r="CL21" s="1"/>
  <c r="CA46"/>
  <c r="CL46" s="1"/>
  <c r="CA12"/>
  <c r="CL12" s="1"/>
  <c r="CA50"/>
  <c r="CL50" s="1"/>
  <c r="CA14"/>
  <c r="CL14" s="1"/>
  <c r="CA20"/>
  <c r="CL20" s="1"/>
</calcChain>
</file>

<file path=xl/sharedStrings.xml><?xml version="1.0" encoding="utf-8"?>
<sst xmlns="http://schemas.openxmlformats.org/spreadsheetml/2006/main" count="1743" uniqueCount="233">
  <si>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</si>
  <si>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</si>
  <si>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</si>
  <si>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</si>
  <si>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</si>
  <si>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</si>
  <si>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</si>
  <si>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</si>
  <si>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</si>
  <si>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</si>
  <si>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</si>
  <si>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</si>
  <si>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</si>
  <si>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</si>
  <si>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</si>
  <si>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</si>
  <si>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</si>
  <si>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</si>
  <si>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</si>
  <si>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</si>
  <si>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</si>
  <si>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</si>
  <si>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</si>
  <si>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</si>
  <si>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</si>
  <si>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</si>
  <si>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</si>
  <si>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</si>
  <si>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</si>
  <si>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</si>
  <si>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</si>
  <si>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</si>
  <si>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</si>
  <si>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</si>
  <si>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</si>
  <si>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</si>
  <si>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</si>
  <si>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</si>
  <si>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</si>
  <si>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</si>
  <si>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</si>
  <si>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</si>
  <si>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</si>
  <si>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</si>
  <si>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</si>
  <si>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</si>
  <si>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</si>
  <si>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</si>
  <si>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</si>
  <si>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</si>
  <si>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</si>
  <si>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</si>
  <si>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</si>
  <si>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</si>
  <si>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</si>
  <si>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</si>
  <si>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</si>
  <si>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Beneking</t>
  </si>
  <si>
    <t>Jasmin</t>
  </si>
  <si>
    <t>MSK Neheim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</si>
  <si>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</si>
  <si>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</si>
  <si>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</si>
  <si>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</si>
  <si>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</si>
  <si>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</si>
  <si>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</si>
  <si>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</si>
  <si>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</si>
  <si>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</si>
  <si>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</si>
  <si>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</si>
  <si>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</si>
  <si>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</si>
  <si>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</si>
  <si>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</si>
  <si>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</si>
  <si>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</si>
  <si>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</si>
  <si>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</si>
  <si>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</si>
  <si>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</si>
  <si>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</si>
  <si>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</si>
  <si>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</si>
  <si>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</si>
  <si>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</si>
  <si>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</si>
  <si>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</si>
  <si>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</si>
  <si>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</si>
  <si>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</si>
  <si>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</si>
  <si>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</si>
  <si>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</si>
  <si>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34.</t>
  </si>
  <si>
    <t>Winterpokal 2016/2017</t>
  </si>
  <si>
    <t>35.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</si>
  <si>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</si>
  <si>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</si>
  <si>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</si>
  <si>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</si>
  <si>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</si>
  <si>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</si>
  <si>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</si>
  <si>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</si>
  <si>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Angelika</t>
  </si>
  <si>
    <t>MC G.M.-Hütte</t>
  </si>
  <si>
    <t>Wessendorf</t>
  </si>
  <si>
    <t>Klaus</t>
  </si>
  <si>
    <t>Pfeffer</t>
  </si>
  <si>
    <t>Margrit</t>
  </si>
  <si>
    <t>Ruth</t>
  </si>
  <si>
    <t>Dunker, Sven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</si>
  <si>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</si>
  <si>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</si>
  <si>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</si>
  <si>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</si>
  <si>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</si>
  <si>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</si>
  <si>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</si>
  <si>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</si>
  <si>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ten Voorde, Gradus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</si>
  <si>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</si>
  <si>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</si>
  <si>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</si>
  <si>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</si>
  <si>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</si>
  <si>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</si>
  <si>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Quade, Marianne</t>
  </si>
  <si>
    <t>Wessendorf, Klaus</t>
  </si>
  <si>
    <t>Beneking, Angelika</t>
  </si>
  <si>
    <t>MC Kirchlengern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</si>
  <si>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</si>
  <si>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</si>
  <si>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</si>
  <si>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</si>
  <si>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</si>
  <si>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</si>
  <si>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</si>
  <si>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</si>
  <si>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</si>
  <si>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</si>
  <si>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</si>
  <si>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</si>
  <si>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</si>
  <si>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</si>
  <si>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</si>
  <si>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Guney, Thomas</t>
  </si>
  <si>
    <t>Rot = Streicher</t>
  </si>
  <si>
    <t>H</t>
  </si>
  <si>
    <t>SM2</t>
  </si>
  <si>
    <t>SM1</t>
  </si>
  <si>
    <t>D - SW</t>
  </si>
  <si>
    <t>J  - Sch</t>
  </si>
  <si>
    <t>Wertung mit Streicher</t>
  </si>
  <si>
    <t>37.</t>
  </si>
  <si>
    <t>36.</t>
  </si>
  <si>
    <t>38.</t>
  </si>
  <si>
    <t>39.</t>
  </si>
  <si>
    <t xml:space="preserve">D   </t>
  </si>
  <si>
    <t>Kategorienwertung</t>
  </si>
  <si>
    <t>Erwin</t>
  </si>
  <si>
    <t>Reinhard</t>
  </si>
  <si>
    <t>40.</t>
  </si>
  <si>
    <t>41.</t>
  </si>
  <si>
    <t>42.</t>
  </si>
  <si>
    <t>Beneking, Erwin</t>
  </si>
  <si>
    <t>Pfeffer, Reinhard</t>
  </si>
  <si>
    <t>Gerlach</t>
  </si>
  <si>
    <t>Gerlach, Markus</t>
  </si>
  <si>
    <t>OOO</t>
  </si>
  <si>
    <t>OOOOO</t>
  </si>
  <si>
    <t>43.</t>
  </si>
  <si>
    <t>44.</t>
  </si>
  <si>
    <t>45.</t>
  </si>
  <si>
    <t>Möller</t>
  </si>
  <si>
    <t>1. Spieltag  05.11.2017</t>
  </si>
  <si>
    <t>2. Spieltag  19.11.2017</t>
  </si>
  <si>
    <t>4. Spieltag  17.12.2017</t>
  </si>
  <si>
    <t>5. Spieltag  07.01.2018</t>
  </si>
  <si>
    <t>6. Spieltag  21.01.2018</t>
  </si>
  <si>
    <t>7. Spieltag  04.02.2018</t>
  </si>
  <si>
    <t>8. Spieltag  18.02.2018</t>
  </si>
  <si>
    <t>Suchomel</t>
  </si>
  <si>
    <t>Brian</t>
  </si>
  <si>
    <t>Ralf</t>
  </si>
  <si>
    <t>Stefan</t>
  </si>
  <si>
    <t>MGC Bad Salzuflen</t>
  </si>
  <si>
    <t>Liana</t>
  </si>
  <si>
    <t>Lena</t>
  </si>
  <si>
    <t>Gefreyer</t>
  </si>
  <si>
    <t>Sarah</t>
  </si>
  <si>
    <t>Suchomel , Brian</t>
  </si>
  <si>
    <t>Möller , Markus</t>
  </si>
  <si>
    <t>Gefreyer , Sarah</t>
  </si>
  <si>
    <t>Klaus , Liana</t>
  </si>
  <si>
    <t>Hoogen , Lena</t>
  </si>
  <si>
    <t>Vennemann, Ralf</t>
  </si>
  <si>
    <t>Klaus , Sven</t>
  </si>
  <si>
    <t>Gerlach , Stefan</t>
  </si>
  <si>
    <t>Vernaleken</t>
  </si>
  <si>
    <t>Julian</t>
  </si>
  <si>
    <t>ohne Verein</t>
  </si>
  <si>
    <t>Beneking , Jasmin</t>
  </si>
  <si>
    <t>D</t>
  </si>
  <si>
    <t>Vernaleken , Julian</t>
  </si>
  <si>
    <t>Schröder</t>
  </si>
  <si>
    <t>Hendrik</t>
  </si>
  <si>
    <t>Bäumler</t>
  </si>
  <si>
    <t>Michaela</t>
  </si>
  <si>
    <t>Bäumler , Michaela</t>
  </si>
  <si>
    <t>Schröder, Matthias</t>
  </si>
  <si>
    <t>Hoogen, Hendrik</t>
  </si>
  <si>
    <t>Ausfall</t>
  </si>
  <si>
    <t>46.</t>
  </si>
  <si>
    <t>BGC Diepholz</t>
  </si>
  <si>
    <t>Dejoks</t>
  </si>
  <si>
    <t>Rene</t>
  </si>
  <si>
    <t>Dettmer</t>
  </si>
  <si>
    <t>Peter</t>
  </si>
  <si>
    <t>Punkte nach                           4 Spieltagen</t>
  </si>
  <si>
    <t xml:space="preserve">Dettmer   </t>
  </si>
  <si>
    <t>x</t>
  </si>
  <si>
    <t>Dejoks, Rene</t>
  </si>
  <si>
    <t>Gesamtpunkte nach  5  Spieltagen</t>
  </si>
  <si>
    <t>Betzien</t>
  </si>
  <si>
    <t>Schreiber</t>
  </si>
  <si>
    <t>1.MGC Epe</t>
  </si>
  <si>
    <t>Andre</t>
  </si>
  <si>
    <t>1. MGC Epe</t>
  </si>
  <si>
    <t>Betzien , Andre</t>
  </si>
  <si>
    <t>Schreiber , Udo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</si>
</sst>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8" fillId="3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3" borderId="0" xfId="0" applyFill="1"/>
    <xf numFmtId="0" fontId="9" fillId="0" borderId="3" xfId="0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164" fontId="17" fillId="3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0" fillId="3" borderId="5" xfId="0" applyFill="1" applyBorder="1" applyAlignment="1">
      <alignment horizontal="center"/>
    </xf>
    <xf numFmtId="164" fontId="0" fillId="0" borderId="0" xfId="0" applyNumberFormat="1" applyBorder="1" applyAlignment="1"/>
    <xf numFmtId="0" fontId="0" fillId="0" borderId="0" xfId="0" applyAlignment="1"/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10" borderId="3" xfId="0" applyFill="1" applyBorder="1"/>
    <xf numFmtId="0" fontId="6" fillId="10" borderId="3" xfId="0" applyFont="1" applyFill="1" applyBorder="1" applyAlignment="1">
      <alignment horizontal="center"/>
    </xf>
    <xf numFmtId="164" fontId="6" fillId="10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8" borderId="3" xfId="0" applyFill="1" applyBorder="1"/>
    <xf numFmtId="164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2" borderId="0" xfId="0" applyFont="1" applyFill="1" applyAlignment="1"/>
    <xf numFmtId="0" fontId="0" fillId="0" borderId="0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/>
    <xf numFmtId="0" fontId="0" fillId="2" borderId="0" xfId="0" applyFont="1" applyFill="1"/>
    <xf numFmtId="0" fontId="0" fillId="0" borderId="3" xfId="0" applyFont="1" applyBorder="1" applyAlignment="1">
      <alignment horizontal="left"/>
    </xf>
    <xf numFmtId="2" fontId="7" fillId="0" borderId="4" xfId="0" applyNumberFormat="1" applyFont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3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64" fontId="0" fillId="0" borderId="3" xfId="0" applyNumberFormat="1" applyFont="1" applyBorder="1" applyAlignment="1"/>
    <xf numFmtId="0" fontId="14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7" borderId="5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5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4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5</xdr:col>
      <xdr:colOff>38100</xdr:colOff>
      <xdr:row>4</xdr:row>
      <xdr:rowOff>57150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51</xdr:row>
      <xdr:rowOff>114300</xdr:rowOff>
    </xdr:from>
    <xdr:to>
      <xdr:col>5</xdr:col>
      <xdr:colOff>38100</xdr:colOff>
      <xdr:row>55</xdr:row>
      <xdr:rowOff>57150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3"/>
  <sheetViews>
    <sheetView tabSelected="1" topLeftCell="A2" workbookViewId="0">
      <pane xSplit="5" topLeftCell="AV1" activePane="topRight" state="frozen"/>
      <selection activeCell="A4" sqref="A4"/>
      <selection pane="topRight" activeCell="AY44" sqref="AY44"/>
    </sheetView>
  </sheetViews>
  <sheetFormatPr baseColWidth="10" defaultRowHeight="15"/>
  <cols>
    <col min="1" max="1" width="3.5703125" customWidth="1"/>
    <col min="2" max="2" width="18.140625" customWidth="1"/>
    <col min="3" max="3" width="12.28515625" customWidth="1"/>
    <col min="4" max="4" width="8.42578125" style="11" bestFit="1" customWidth="1"/>
    <col min="5" max="5" width="19.7109375" style="14" bestFit="1" customWidth="1"/>
    <col min="6" max="6" width="1.7109375" style="1" customWidth="1"/>
    <col min="7" max="7" width="5" style="11" customWidth="1"/>
    <col min="8" max="8" width="1.5703125" customWidth="1"/>
    <col min="9" max="9" width="5" style="11" customWidth="1"/>
    <col min="10" max="10" width="1.7109375" customWidth="1"/>
    <col min="11" max="11" width="6.28515625" style="11" customWidth="1"/>
    <col min="12" max="12" width="1.140625" style="1" customWidth="1"/>
    <col min="13" max="14" width="6.28515625" style="11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1" customWidth="1"/>
    <col min="39" max="39" width="1.5703125" style="11" customWidth="1"/>
    <col min="40" max="40" width="6.28515625" style="11" customWidth="1"/>
    <col min="41" max="41" width="1.5703125" style="11" customWidth="1"/>
    <col min="42" max="42" width="6.28515625" style="11" customWidth="1"/>
    <col min="43" max="43" width="1.5703125" style="11" customWidth="1"/>
    <col min="44" max="44" width="6.28515625" style="11" customWidth="1"/>
    <col min="45" max="45" width="1.5703125" customWidth="1"/>
    <col min="46" max="46" width="6.28515625" style="11" customWidth="1"/>
    <col min="47" max="47" width="6.28515625" customWidth="1"/>
    <col min="48" max="48" width="1.5703125" customWidth="1"/>
    <col min="49" max="49" width="6" style="11" customWidth="1"/>
    <col min="50" max="50" width="1.5703125" style="11" customWidth="1"/>
    <col min="51" max="51" width="6.28515625" style="11" customWidth="1"/>
    <col min="52" max="52" width="1.42578125" style="11" customWidth="1"/>
    <col min="53" max="53" width="6.28515625" style="11" customWidth="1"/>
    <col min="54" max="54" width="1.5703125" style="11" customWidth="1"/>
    <col min="55" max="55" width="6.28515625" style="11" customWidth="1"/>
    <col min="56" max="56" width="1.5703125" customWidth="1"/>
    <col min="57" max="57" width="6.28515625" style="11" customWidth="1"/>
    <col min="58" max="58" width="15.5703125" style="42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49" t="s">
        <v>96</v>
      </c>
      <c r="C1" s="149"/>
      <c r="D1" s="149"/>
      <c r="E1" s="149"/>
      <c r="F1" s="149"/>
      <c r="G1" s="149"/>
      <c r="H1" s="149"/>
      <c r="I1" s="149"/>
    </row>
    <row r="2" spans="1:91" ht="12.75" customHeight="1">
      <c r="B2" s="5"/>
      <c r="C2" s="5"/>
      <c r="D2" s="9"/>
      <c r="E2" s="12"/>
      <c r="F2" s="6"/>
      <c r="G2" s="153" t="s">
        <v>177</v>
      </c>
      <c r="H2" s="154"/>
      <c r="I2" s="154"/>
      <c r="J2" s="154"/>
      <c r="K2" s="154"/>
      <c r="L2" s="154"/>
      <c r="M2" s="154"/>
      <c r="N2" s="30"/>
      <c r="P2" s="153" t="s">
        <v>178</v>
      </c>
      <c r="Q2" s="154"/>
      <c r="R2" s="154"/>
      <c r="S2" s="154"/>
      <c r="T2" s="154"/>
      <c r="U2" s="154"/>
      <c r="V2" s="154"/>
      <c r="X2" s="160" t="s">
        <v>140</v>
      </c>
      <c r="Y2" s="31"/>
      <c r="AA2" s="153" t="s">
        <v>179</v>
      </c>
      <c r="AB2" s="154"/>
      <c r="AC2" s="154"/>
      <c r="AD2" s="154"/>
      <c r="AE2" s="154"/>
      <c r="AF2" s="154"/>
      <c r="AG2" s="154"/>
      <c r="AI2" s="158" t="s">
        <v>221</v>
      </c>
      <c r="AJ2" s="34"/>
      <c r="AL2" s="153" t="s">
        <v>180</v>
      </c>
      <c r="AM2" s="154"/>
      <c r="AN2" s="154"/>
      <c r="AO2" s="154"/>
      <c r="AP2" s="154"/>
      <c r="AQ2" s="154"/>
      <c r="AR2" s="154"/>
      <c r="AT2" s="158" t="s">
        <v>225</v>
      </c>
      <c r="AU2" s="38"/>
      <c r="AW2" s="153" t="s">
        <v>181</v>
      </c>
      <c r="AX2" s="154"/>
      <c r="AY2" s="154"/>
      <c r="AZ2" s="154"/>
      <c r="BA2" s="154"/>
      <c r="BB2" s="154"/>
      <c r="BC2" s="154"/>
      <c r="BE2" s="155" t="s">
        <v>81</v>
      </c>
      <c r="BF2" s="43"/>
      <c r="BP2" s="155" t="s">
        <v>85</v>
      </c>
      <c r="BQ2" s="43"/>
      <c r="BS2" s="153" t="s">
        <v>182</v>
      </c>
      <c r="BT2" s="154"/>
      <c r="BU2" s="154"/>
      <c r="BV2" s="154"/>
      <c r="BW2" s="154"/>
      <c r="BX2" s="154"/>
      <c r="BY2" s="154"/>
      <c r="CA2" s="155" t="s">
        <v>90</v>
      </c>
      <c r="CB2" s="43"/>
      <c r="CD2" s="153" t="s">
        <v>183</v>
      </c>
      <c r="CE2" s="154"/>
      <c r="CF2" s="154"/>
      <c r="CG2" s="154"/>
      <c r="CH2" s="154"/>
      <c r="CI2" s="154"/>
      <c r="CJ2" s="154"/>
      <c r="CL2" s="155" t="s">
        <v>92</v>
      </c>
      <c r="CM2" s="43"/>
    </row>
    <row r="3" spans="1:91" ht="14.25" customHeight="1">
      <c r="B3" s="7" t="s">
        <v>23</v>
      </c>
      <c r="C3" s="7"/>
      <c r="D3" s="10"/>
      <c r="E3" s="13" t="s">
        <v>23</v>
      </c>
      <c r="F3" s="6"/>
      <c r="G3" s="9"/>
      <c r="H3" s="5"/>
      <c r="I3" s="9"/>
      <c r="P3" s="9"/>
      <c r="Q3" s="5"/>
      <c r="R3" s="9"/>
      <c r="T3" s="11"/>
      <c r="U3" s="1"/>
      <c r="V3" s="11"/>
      <c r="W3" s="11"/>
      <c r="X3" s="160"/>
      <c r="Y3" s="31"/>
      <c r="AA3" s="9"/>
      <c r="AB3" s="5"/>
      <c r="AC3" s="9"/>
      <c r="AE3" s="11"/>
      <c r="AF3" s="1"/>
      <c r="AG3" s="11"/>
      <c r="AH3" s="11"/>
      <c r="AI3" s="158"/>
      <c r="AJ3" s="34"/>
      <c r="AL3" s="9"/>
      <c r="AM3" s="9"/>
      <c r="AN3" s="9"/>
      <c r="AQ3" s="28"/>
      <c r="AS3" s="11"/>
      <c r="AT3" s="158"/>
      <c r="AU3" s="38"/>
      <c r="AW3" s="9"/>
      <c r="AX3" s="9"/>
      <c r="AY3" s="9"/>
      <c r="BB3" s="28"/>
      <c r="BD3" s="11"/>
      <c r="BE3" s="155"/>
      <c r="BF3" s="43"/>
      <c r="BH3" s="9"/>
      <c r="BI3" s="9"/>
      <c r="BJ3" s="9"/>
      <c r="BK3" s="11"/>
      <c r="BL3" s="11"/>
      <c r="BM3" s="28"/>
      <c r="BN3" s="11"/>
      <c r="BO3" s="11"/>
      <c r="BP3" s="155"/>
      <c r="BQ3" s="43"/>
      <c r="BS3" s="9"/>
      <c r="BT3" s="9"/>
      <c r="BU3" s="9"/>
      <c r="BV3" s="11"/>
      <c r="BW3" s="11"/>
      <c r="BX3" s="28"/>
      <c r="BY3" s="11"/>
      <c r="BZ3" s="11"/>
      <c r="CA3" s="155"/>
      <c r="CB3" s="43"/>
      <c r="CD3" s="9"/>
      <c r="CE3" s="9"/>
      <c r="CF3" s="9"/>
      <c r="CG3" s="11"/>
      <c r="CH3" s="11"/>
      <c r="CI3" s="28"/>
      <c r="CJ3" s="11"/>
      <c r="CK3" s="11"/>
      <c r="CL3" s="155"/>
      <c r="CM3" s="43"/>
    </row>
    <row r="4" spans="1:91" ht="6.75" customHeight="1">
      <c r="E4" s="101"/>
      <c r="G4" s="150" t="s">
        <v>24</v>
      </c>
      <c r="I4" s="150" t="s">
        <v>25</v>
      </c>
      <c r="K4" s="150" t="s">
        <v>26</v>
      </c>
      <c r="L4" s="8"/>
      <c r="M4" s="150" t="s">
        <v>35</v>
      </c>
      <c r="N4" s="29"/>
      <c r="O4" s="26"/>
      <c r="P4" s="150" t="s">
        <v>24</v>
      </c>
      <c r="R4" s="150" t="s">
        <v>25</v>
      </c>
      <c r="T4" s="150" t="s">
        <v>26</v>
      </c>
      <c r="U4" s="8"/>
      <c r="V4" s="150" t="s">
        <v>63</v>
      </c>
      <c r="W4" s="24"/>
      <c r="X4" s="160"/>
      <c r="Y4" s="31"/>
      <c r="Z4" s="26"/>
      <c r="AA4" s="150" t="s">
        <v>24</v>
      </c>
      <c r="AC4" s="150" t="s">
        <v>25</v>
      </c>
      <c r="AE4" s="150" t="s">
        <v>26</v>
      </c>
      <c r="AF4" s="8"/>
      <c r="AG4" s="150" t="s">
        <v>64</v>
      </c>
      <c r="AH4" s="24"/>
      <c r="AI4" s="158"/>
      <c r="AJ4" s="34"/>
      <c r="AK4" s="26"/>
      <c r="AL4" s="150" t="s">
        <v>24</v>
      </c>
      <c r="AN4" s="150" t="s">
        <v>25</v>
      </c>
      <c r="AP4" s="156" t="s">
        <v>26</v>
      </c>
      <c r="AQ4" s="41"/>
      <c r="AR4" s="156" t="s">
        <v>69</v>
      </c>
      <c r="AS4" s="37"/>
      <c r="AT4" s="158"/>
      <c r="AU4" s="38"/>
      <c r="AV4" s="26"/>
      <c r="AW4" s="150" t="s">
        <v>24</v>
      </c>
      <c r="AY4" s="150" t="s">
        <v>25</v>
      </c>
      <c r="BA4" s="156" t="s">
        <v>26</v>
      </c>
      <c r="BB4" s="8"/>
      <c r="BC4" s="156" t="s">
        <v>87</v>
      </c>
      <c r="BD4" s="40"/>
      <c r="BE4" s="155"/>
      <c r="BF4" s="43"/>
      <c r="BG4" s="26"/>
      <c r="BH4" s="150" t="s">
        <v>24</v>
      </c>
      <c r="BI4" s="11"/>
      <c r="BJ4" s="150" t="s">
        <v>25</v>
      </c>
      <c r="BK4" s="11"/>
      <c r="BL4" s="156" t="s">
        <v>26</v>
      </c>
      <c r="BM4" s="8"/>
      <c r="BN4" s="156" t="s">
        <v>86</v>
      </c>
      <c r="BO4" s="48"/>
      <c r="BP4" s="155"/>
      <c r="BQ4" s="43"/>
      <c r="BR4" s="26"/>
      <c r="BS4" s="150" t="s">
        <v>24</v>
      </c>
      <c r="BT4" s="11"/>
      <c r="BU4" s="150" t="s">
        <v>25</v>
      </c>
      <c r="BV4" s="11"/>
      <c r="BW4" s="156" t="s">
        <v>26</v>
      </c>
      <c r="BX4" s="8"/>
      <c r="BY4" s="156" t="s">
        <v>89</v>
      </c>
      <c r="BZ4" s="49"/>
      <c r="CA4" s="155"/>
      <c r="CB4" s="43"/>
      <c r="CC4" s="26"/>
      <c r="CD4" s="150" t="s">
        <v>24</v>
      </c>
      <c r="CE4" s="11"/>
      <c r="CF4" s="150" t="s">
        <v>25</v>
      </c>
      <c r="CG4" s="11"/>
      <c r="CH4" s="156" t="s">
        <v>26</v>
      </c>
      <c r="CI4" s="8"/>
      <c r="CJ4" s="156" t="s">
        <v>91</v>
      </c>
      <c r="CK4" s="50"/>
      <c r="CL4" s="155"/>
      <c r="CM4" s="43"/>
    </row>
    <row r="5" spans="1:91" ht="26.25" customHeight="1">
      <c r="B5" t="s">
        <v>28</v>
      </c>
      <c r="C5" t="s">
        <v>34</v>
      </c>
      <c r="D5" s="11" t="s">
        <v>33</v>
      </c>
      <c r="E5" s="14" t="s">
        <v>29</v>
      </c>
      <c r="F5" s="2"/>
      <c r="G5" s="151"/>
      <c r="I5" s="152"/>
      <c r="K5" s="152"/>
      <c r="L5" s="8"/>
      <c r="M5" s="152"/>
      <c r="N5" s="33" t="s">
        <v>66</v>
      </c>
      <c r="O5" s="26"/>
      <c r="P5" s="151"/>
      <c r="R5" s="152"/>
      <c r="T5" s="152"/>
      <c r="U5" s="8"/>
      <c r="V5" s="152"/>
      <c r="W5" s="8"/>
      <c r="X5" s="160"/>
      <c r="Y5" s="33" t="s">
        <v>66</v>
      </c>
      <c r="Z5" s="26"/>
      <c r="AA5" s="151"/>
      <c r="AC5" s="152"/>
      <c r="AE5" s="152"/>
      <c r="AF5" s="8"/>
      <c r="AG5" s="152"/>
      <c r="AH5" s="8"/>
      <c r="AI5" s="159"/>
      <c r="AJ5" s="33" t="s">
        <v>66</v>
      </c>
      <c r="AK5" s="26"/>
      <c r="AL5" s="151"/>
      <c r="AN5" s="152"/>
      <c r="AP5" s="157"/>
      <c r="AQ5" s="41"/>
      <c r="AR5" s="157"/>
      <c r="AS5" s="8"/>
      <c r="AT5" s="158"/>
      <c r="AU5" s="33" t="s">
        <v>66</v>
      </c>
      <c r="AV5" s="26"/>
      <c r="AW5" s="151"/>
      <c r="AY5" s="152"/>
      <c r="BA5" s="157"/>
      <c r="BB5" s="8"/>
      <c r="BC5" s="157"/>
      <c r="BD5" s="8"/>
      <c r="BE5" s="155"/>
      <c r="BF5" s="33" t="s">
        <v>66</v>
      </c>
      <c r="BG5" s="26"/>
      <c r="BH5" s="151"/>
      <c r="BI5" s="11"/>
      <c r="BJ5" s="152"/>
      <c r="BK5" s="11"/>
      <c r="BL5" s="157"/>
      <c r="BM5" s="8"/>
      <c r="BN5" s="157"/>
      <c r="BO5" s="8"/>
      <c r="BP5" s="155"/>
      <c r="BQ5" s="33" t="s">
        <v>66</v>
      </c>
      <c r="BR5" s="26"/>
      <c r="BS5" s="151"/>
      <c r="BT5" s="11"/>
      <c r="BU5" s="152"/>
      <c r="BV5" s="11"/>
      <c r="BW5" s="157"/>
      <c r="BX5" s="8"/>
      <c r="BY5" s="157"/>
      <c r="BZ5" s="8"/>
      <c r="CA5" s="155"/>
      <c r="CB5" s="33" t="s">
        <v>66</v>
      </c>
      <c r="CC5" s="26"/>
      <c r="CD5" s="151"/>
      <c r="CE5" s="11"/>
      <c r="CF5" s="152"/>
      <c r="CG5" s="11"/>
      <c r="CH5" s="157"/>
      <c r="CI5" s="8"/>
      <c r="CJ5" s="157"/>
      <c r="CK5" s="8"/>
      <c r="CL5" s="155"/>
      <c r="CM5" s="33" t="s">
        <v>66</v>
      </c>
    </row>
    <row r="6" spans="1:91" s="120" customFormat="1" ht="11.45" customHeight="1">
      <c r="A6" s="25" t="s">
        <v>0</v>
      </c>
      <c r="B6" s="118" t="s">
        <v>176</v>
      </c>
      <c r="C6" s="118" t="s">
        <v>48</v>
      </c>
      <c r="D6" s="19">
        <v>33192</v>
      </c>
      <c r="E6" s="20" t="s">
        <v>32</v>
      </c>
      <c r="F6" s="119"/>
      <c r="G6" s="18">
        <v>29</v>
      </c>
      <c r="I6" s="18">
        <v>28</v>
      </c>
      <c r="K6" s="18">
        <f t="shared" ref="K6:K16" si="0">SUM(G6+I6)</f>
        <v>57</v>
      </c>
      <c r="L6" s="121"/>
      <c r="M6" s="32">
        <v>24</v>
      </c>
      <c r="N6" s="32">
        <f t="shared" ref="N6:N16" si="1">AVERAGE(G6,I6)</f>
        <v>28.5</v>
      </c>
      <c r="O6" s="122"/>
      <c r="P6" s="61">
        <v>34</v>
      </c>
      <c r="R6" s="18">
        <v>29</v>
      </c>
      <c r="T6" s="18">
        <f t="shared" ref="T6:T16" si="2">SUM(P6:R6)</f>
        <v>63</v>
      </c>
      <c r="U6" s="121"/>
      <c r="V6" s="32">
        <v>20</v>
      </c>
      <c r="W6" s="123"/>
      <c r="X6" s="32">
        <f t="shared" ref="X6:X16" si="3">SUM(M6,V6)</f>
        <v>44</v>
      </c>
      <c r="Y6" s="32">
        <f>AVERAGE(P6:R6,G6:I6)</f>
        <v>30</v>
      </c>
      <c r="Z6" s="122"/>
      <c r="AA6" s="15">
        <v>31</v>
      </c>
      <c r="AB6" s="35"/>
      <c r="AC6" s="15">
        <v>29</v>
      </c>
      <c r="AE6" s="15">
        <f t="shared" ref="AE6:AE49" si="4">SUM(AA6,AC6)</f>
        <v>60</v>
      </c>
      <c r="AF6" s="121"/>
      <c r="AG6" s="32">
        <v>25</v>
      </c>
      <c r="AH6" s="123"/>
      <c r="AI6" s="124">
        <f t="shared" ref="AI6:AI16" si="5">SUM(X6,AG6)</f>
        <v>69</v>
      </c>
      <c r="AJ6" s="32">
        <f t="shared" ref="AJ6:AJ16" si="6">AVERAGE(AC6,AA6,R6,P6,I6,G6)</f>
        <v>30</v>
      </c>
      <c r="AK6" s="122"/>
      <c r="AL6" s="15">
        <v>30</v>
      </c>
      <c r="AM6" s="55"/>
      <c r="AN6" s="18">
        <v>28</v>
      </c>
      <c r="AO6" s="55"/>
      <c r="AP6" s="18">
        <f t="shared" ref="AP6:AP49" si="7">SUM(AL6:AN6)</f>
        <v>58</v>
      </c>
      <c r="AQ6" s="55"/>
      <c r="AR6" s="32">
        <v>25</v>
      </c>
      <c r="AS6" s="52"/>
      <c r="AT6" s="124">
        <f t="shared" ref="AT6:AT49" si="8">SUM(AR6,AI6)</f>
        <v>94</v>
      </c>
      <c r="AU6" s="125">
        <f t="shared" ref="AU6:AU49" si="9">AVERAGE(G6,I6,P6,R6,AA6,AC6,AL6,AN6)</f>
        <v>29.75</v>
      </c>
      <c r="AV6" s="126"/>
      <c r="AW6" s="15">
        <v>34</v>
      </c>
      <c r="AX6" s="46"/>
      <c r="AY6" s="15">
        <v>33</v>
      </c>
      <c r="AZ6" s="46"/>
      <c r="BA6" s="15">
        <f>SUM(AW6,AY6)</f>
        <v>67</v>
      </c>
      <c r="BB6" s="55"/>
      <c r="BC6" s="32">
        <v>16</v>
      </c>
      <c r="BD6" s="52"/>
      <c r="BE6" s="124">
        <f t="shared" ref="BE6:BE16" si="10">SUM(AT6,BC6)</f>
        <v>110</v>
      </c>
      <c r="BF6" s="127">
        <f t="shared" ref="BF6:BF16" si="11">AVERAGE(AY6,AW6,AN6,AL6,AC6,AA6,R6,P6,I6,G6)</f>
        <v>30.5</v>
      </c>
      <c r="BG6" s="126"/>
      <c r="BH6" s="15" t="s">
        <v>23</v>
      </c>
      <c r="BI6" s="46"/>
      <c r="BJ6" s="18" t="s">
        <v>23</v>
      </c>
      <c r="BK6" s="46"/>
      <c r="BL6" s="15">
        <f t="shared" ref="BL6:BL16" si="12">SUM(BH6:BJ6)</f>
        <v>0</v>
      </c>
      <c r="BM6" s="55"/>
      <c r="BN6" s="32" t="s">
        <v>23</v>
      </c>
      <c r="BO6" s="52"/>
      <c r="BP6" s="124">
        <f t="shared" ref="BP6:BP16" si="13">SUM(BE6,BN6)</f>
        <v>110</v>
      </c>
      <c r="BQ6" s="127">
        <f t="shared" ref="BQ6:BQ16" si="14">AVERAGE(BH6:BJ6,AW6:AY6,AL6:AN6,AA6:AC6,P6:R6,G6:I6)</f>
        <v>30.5</v>
      </c>
      <c r="BR6" s="126"/>
      <c r="BS6" s="18" t="s">
        <v>23</v>
      </c>
      <c r="BT6" s="46"/>
      <c r="BU6" s="15" t="s">
        <v>23</v>
      </c>
      <c r="BV6" s="46"/>
      <c r="BW6" s="18">
        <f t="shared" ref="BW6:BW16" si="15">SUM(BS6:BU6)</f>
        <v>0</v>
      </c>
      <c r="BX6" s="55"/>
      <c r="BY6" s="32" t="s">
        <v>23</v>
      </c>
      <c r="CA6" s="124">
        <f t="shared" ref="CA6:CA16" si="16">SUM(BP6,BY6)</f>
        <v>110</v>
      </c>
      <c r="CB6" s="127">
        <f t="shared" ref="CB6:CB16" si="17">AVERAGE(BU6,BS6,BJ6,BH6,AY6,AW6,AN6,AL6,AC6,AA6,R6,P6,I6,G6)</f>
        <v>30.5</v>
      </c>
      <c r="CC6" s="126"/>
      <c r="CD6" s="15" t="s">
        <v>23</v>
      </c>
      <c r="CE6" s="55"/>
      <c r="CF6" s="15" t="s">
        <v>23</v>
      </c>
      <c r="CG6" s="55"/>
      <c r="CH6" s="15">
        <f t="shared" ref="CH6:CH16" si="18">SUM(CD6:CF6)</f>
        <v>0</v>
      </c>
      <c r="CI6" s="55"/>
      <c r="CJ6" s="32" t="s">
        <v>23</v>
      </c>
      <c r="CL6" s="124">
        <f t="shared" ref="CL6:CL16" si="19">SUM(CA6,CJ6)</f>
        <v>110</v>
      </c>
      <c r="CM6" s="127">
        <f t="shared" ref="CM6:CM16" si="20">AVERAGE(CF6,CD6,BU6,BS6,BJ6,BH6,AY6,AW6,AN6,AL6,AC6,AA6,R6,P6,I6,G6)</f>
        <v>30.5</v>
      </c>
    </row>
    <row r="7" spans="1:91" s="120" customFormat="1" ht="11.45" customHeight="1">
      <c r="A7" s="25" t="s">
        <v>1</v>
      </c>
      <c r="B7" s="118" t="s">
        <v>50</v>
      </c>
      <c r="C7" s="118" t="s">
        <v>49</v>
      </c>
      <c r="D7" s="19">
        <v>37832</v>
      </c>
      <c r="E7" s="20" t="s">
        <v>32</v>
      </c>
      <c r="F7" s="128"/>
      <c r="G7" s="18">
        <v>27</v>
      </c>
      <c r="I7" s="18">
        <v>28</v>
      </c>
      <c r="K7" s="18">
        <f t="shared" si="0"/>
        <v>55</v>
      </c>
      <c r="L7" s="121"/>
      <c r="M7" s="32">
        <v>25</v>
      </c>
      <c r="N7" s="32">
        <f t="shared" si="1"/>
        <v>27.5</v>
      </c>
      <c r="O7" s="122"/>
      <c r="P7" s="61">
        <v>28</v>
      </c>
      <c r="R7" s="18">
        <v>31</v>
      </c>
      <c r="T7" s="18">
        <f t="shared" si="2"/>
        <v>59</v>
      </c>
      <c r="U7" s="121"/>
      <c r="V7" s="32">
        <v>25</v>
      </c>
      <c r="W7" s="123"/>
      <c r="X7" s="32">
        <f t="shared" si="3"/>
        <v>50</v>
      </c>
      <c r="Y7" s="32">
        <f t="shared" ref="Y7:Y16" si="21">AVERAGE(R7,P7,I7,G7)</f>
        <v>28.5</v>
      </c>
      <c r="Z7" s="122"/>
      <c r="AA7" s="15">
        <v>34</v>
      </c>
      <c r="AB7" s="35"/>
      <c r="AC7" s="18">
        <v>29</v>
      </c>
      <c r="AE7" s="15">
        <f t="shared" si="4"/>
        <v>63</v>
      </c>
      <c r="AF7" s="121"/>
      <c r="AG7" s="32">
        <v>24</v>
      </c>
      <c r="AH7" s="123"/>
      <c r="AI7" s="124">
        <f t="shared" si="5"/>
        <v>74</v>
      </c>
      <c r="AJ7" s="32">
        <f t="shared" si="6"/>
        <v>29.5</v>
      </c>
      <c r="AK7" s="122"/>
      <c r="AL7" s="32">
        <v>41</v>
      </c>
      <c r="AM7" s="55"/>
      <c r="AN7" s="15">
        <v>33</v>
      </c>
      <c r="AO7" s="55"/>
      <c r="AP7" s="57">
        <f t="shared" si="7"/>
        <v>74</v>
      </c>
      <c r="AQ7" s="55"/>
      <c r="AR7" s="32">
        <v>3</v>
      </c>
      <c r="AT7" s="124">
        <f t="shared" si="8"/>
        <v>77</v>
      </c>
      <c r="AU7" s="125">
        <f t="shared" si="9"/>
        <v>31.375</v>
      </c>
      <c r="AV7" s="122"/>
      <c r="AW7" s="15">
        <v>32</v>
      </c>
      <c r="AX7" s="46"/>
      <c r="AY7" s="15">
        <v>32</v>
      </c>
      <c r="AZ7" s="46"/>
      <c r="BA7" s="15">
        <f t="shared" ref="BA7:BA49" si="22">SUM(AW7,AY7)</f>
        <v>64</v>
      </c>
      <c r="BB7" s="55"/>
      <c r="BC7" s="32">
        <v>23</v>
      </c>
      <c r="BE7" s="124">
        <f t="shared" si="10"/>
        <v>100</v>
      </c>
      <c r="BF7" s="127">
        <f t="shared" si="11"/>
        <v>31.5</v>
      </c>
      <c r="BG7" s="122"/>
      <c r="BH7" s="15" t="s">
        <v>23</v>
      </c>
      <c r="BI7" s="46"/>
      <c r="BJ7" s="18" t="s">
        <v>23</v>
      </c>
      <c r="BK7" s="46"/>
      <c r="BL7" s="15">
        <f t="shared" si="12"/>
        <v>0</v>
      </c>
      <c r="BM7" s="55"/>
      <c r="BN7" s="32" t="s">
        <v>23</v>
      </c>
      <c r="BP7" s="124">
        <f t="shared" si="13"/>
        <v>100</v>
      </c>
      <c r="BQ7" s="127">
        <f t="shared" si="14"/>
        <v>31.5</v>
      </c>
      <c r="BR7" s="122"/>
      <c r="BS7" s="18" t="s">
        <v>23</v>
      </c>
      <c r="BT7" s="46"/>
      <c r="BU7" s="15" t="s">
        <v>23</v>
      </c>
      <c r="BV7" s="46"/>
      <c r="BW7" s="18">
        <f t="shared" si="15"/>
        <v>0</v>
      </c>
      <c r="BX7" s="55"/>
      <c r="BY7" s="32" t="s">
        <v>23</v>
      </c>
      <c r="CA7" s="124">
        <f t="shared" si="16"/>
        <v>100</v>
      </c>
      <c r="CB7" s="127">
        <f t="shared" si="17"/>
        <v>31.5</v>
      </c>
      <c r="CC7" s="122"/>
      <c r="CD7" s="15" t="s">
        <v>23</v>
      </c>
      <c r="CE7" s="55"/>
      <c r="CF7" s="15" t="s">
        <v>23</v>
      </c>
      <c r="CG7" s="55"/>
      <c r="CH7" s="15">
        <f t="shared" si="18"/>
        <v>0</v>
      </c>
      <c r="CI7" s="55"/>
      <c r="CJ7" s="32" t="s">
        <v>23</v>
      </c>
      <c r="CL7" s="124">
        <f t="shared" si="19"/>
        <v>100</v>
      </c>
      <c r="CM7" s="127">
        <f t="shared" si="20"/>
        <v>31.5</v>
      </c>
    </row>
    <row r="8" spans="1:91" s="52" customFormat="1" ht="11.45" customHeight="1">
      <c r="A8" s="25" t="s">
        <v>2</v>
      </c>
      <c r="B8" s="118" t="s">
        <v>36</v>
      </c>
      <c r="C8" s="118" t="s">
        <v>37</v>
      </c>
      <c r="D8" s="19">
        <v>37751</v>
      </c>
      <c r="E8" s="20" t="s">
        <v>32</v>
      </c>
      <c r="F8" s="128"/>
      <c r="G8" s="15">
        <v>32</v>
      </c>
      <c r="H8" s="120"/>
      <c r="I8" s="15">
        <v>33</v>
      </c>
      <c r="J8" s="120"/>
      <c r="K8" s="15">
        <f t="shared" si="0"/>
        <v>65</v>
      </c>
      <c r="L8" s="121"/>
      <c r="M8" s="32">
        <v>11</v>
      </c>
      <c r="N8" s="32">
        <f t="shared" si="1"/>
        <v>32.5</v>
      </c>
      <c r="O8" s="122"/>
      <c r="P8" s="61">
        <v>33</v>
      </c>
      <c r="Q8" s="120"/>
      <c r="R8" s="18">
        <v>32</v>
      </c>
      <c r="S8" s="120"/>
      <c r="T8" s="18">
        <f t="shared" si="2"/>
        <v>65</v>
      </c>
      <c r="U8" s="121"/>
      <c r="V8" s="32">
        <v>15</v>
      </c>
      <c r="W8" s="123"/>
      <c r="X8" s="32">
        <f t="shared" si="3"/>
        <v>26</v>
      </c>
      <c r="Y8" s="32">
        <f t="shared" si="21"/>
        <v>32.5</v>
      </c>
      <c r="Z8" s="129"/>
      <c r="AA8" s="15">
        <v>32</v>
      </c>
      <c r="AB8" s="35"/>
      <c r="AC8" s="15">
        <v>31</v>
      </c>
      <c r="AD8" s="120"/>
      <c r="AE8" s="15">
        <f t="shared" si="4"/>
        <v>63</v>
      </c>
      <c r="AF8" s="121"/>
      <c r="AG8" s="32">
        <v>24</v>
      </c>
      <c r="AH8" s="123"/>
      <c r="AI8" s="124">
        <f t="shared" si="5"/>
        <v>50</v>
      </c>
      <c r="AJ8" s="32">
        <f t="shared" si="6"/>
        <v>32.166666666666664</v>
      </c>
      <c r="AK8" s="122"/>
      <c r="AL8" s="18">
        <v>29</v>
      </c>
      <c r="AM8" s="55"/>
      <c r="AN8" s="15">
        <v>35</v>
      </c>
      <c r="AO8" s="55"/>
      <c r="AP8" s="15">
        <f t="shared" si="7"/>
        <v>64</v>
      </c>
      <c r="AQ8" s="55"/>
      <c r="AR8" s="32">
        <v>21</v>
      </c>
      <c r="AS8" s="120"/>
      <c r="AT8" s="124">
        <f t="shared" si="8"/>
        <v>71</v>
      </c>
      <c r="AU8" s="53">
        <f t="shared" si="9"/>
        <v>32.125</v>
      </c>
      <c r="AV8" s="122"/>
      <c r="AW8" s="15">
        <v>32</v>
      </c>
      <c r="AX8" s="46"/>
      <c r="AY8" s="15">
        <v>30</v>
      </c>
      <c r="AZ8" s="46"/>
      <c r="BA8" s="15">
        <f t="shared" si="22"/>
        <v>62</v>
      </c>
      <c r="BB8" s="55"/>
      <c r="BC8" s="32">
        <v>25</v>
      </c>
      <c r="BD8" s="120"/>
      <c r="BE8" s="124">
        <f t="shared" si="10"/>
        <v>96</v>
      </c>
      <c r="BF8" s="127">
        <f t="shared" si="11"/>
        <v>31.9</v>
      </c>
      <c r="BG8" s="122"/>
      <c r="BH8" s="15" t="s">
        <v>23</v>
      </c>
      <c r="BI8" s="46"/>
      <c r="BJ8" s="18" t="s">
        <v>23</v>
      </c>
      <c r="BK8" s="46"/>
      <c r="BL8" s="18">
        <f t="shared" si="12"/>
        <v>0</v>
      </c>
      <c r="BM8" s="55"/>
      <c r="BN8" s="32" t="s">
        <v>23</v>
      </c>
      <c r="BO8" s="120"/>
      <c r="BP8" s="124">
        <f t="shared" si="13"/>
        <v>96</v>
      </c>
      <c r="BQ8" s="127">
        <f t="shared" si="14"/>
        <v>31.9</v>
      </c>
      <c r="BR8" s="122"/>
      <c r="BS8" s="18" t="s">
        <v>23</v>
      </c>
      <c r="BT8" s="46"/>
      <c r="BU8" s="15" t="s">
        <v>23</v>
      </c>
      <c r="BV8" s="46"/>
      <c r="BW8" s="15">
        <f t="shared" si="15"/>
        <v>0</v>
      </c>
      <c r="BX8" s="55"/>
      <c r="BY8" s="32" t="s">
        <v>23</v>
      </c>
      <c r="BZ8" s="120"/>
      <c r="CA8" s="124">
        <f t="shared" si="16"/>
        <v>96</v>
      </c>
      <c r="CB8" s="127">
        <f t="shared" si="17"/>
        <v>31.9</v>
      </c>
      <c r="CC8" s="122"/>
      <c r="CD8" s="15" t="s">
        <v>23</v>
      </c>
      <c r="CE8" s="55"/>
      <c r="CF8" s="15" t="s">
        <v>23</v>
      </c>
      <c r="CG8" s="55"/>
      <c r="CH8" s="15">
        <f t="shared" si="18"/>
        <v>0</v>
      </c>
      <c r="CI8" s="55"/>
      <c r="CJ8" s="32" t="s">
        <v>23</v>
      </c>
      <c r="CK8" s="120"/>
      <c r="CL8" s="124">
        <f t="shared" si="19"/>
        <v>96</v>
      </c>
      <c r="CM8" s="127">
        <f t="shared" si="20"/>
        <v>31.9</v>
      </c>
    </row>
    <row r="9" spans="1:91" s="52" customFormat="1" ht="11.45" customHeight="1">
      <c r="A9" s="25" t="s">
        <v>3</v>
      </c>
      <c r="B9" s="118" t="s">
        <v>36</v>
      </c>
      <c r="C9" s="118" t="s">
        <v>112</v>
      </c>
      <c r="D9" s="19">
        <v>37750</v>
      </c>
      <c r="E9" s="20" t="s">
        <v>32</v>
      </c>
      <c r="F9" s="128"/>
      <c r="G9" s="15">
        <v>30</v>
      </c>
      <c r="H9" s="120"/>
      <c r="I9" s="18">
        <v>29</v>
      </c>
      <c r="J9" s="120"/>
      <c r="K9" s="18">
        <f t="shared" si="0"/>
        <v>59</v>
      </c>
      <c r="L9" s="121"/>
      <c r="M9" s="32">
        <v>22</v>
      </c>
      <c r="N9" s="32">
        <f t="shared" si="1"/>
        <v>29.5</v>
      </c>
      <c r="O9" s="126"/>
      <c r="P9" s="61">
        <v>31</v>
      </c>
      <c r="Q9" s="120"/>
      <c r="R9" s="18">
        <v>33</v>
      </c>
      <c r="S9" s="120"/>
      <c r="T9" s="18">
        <f t="shared" si="2"/>
        <v>64</v>
      </c>
      <c r="U9" s="121"/>
      <c r="V9" s="32">
        <v>19</v>
      </c>
      <c r="W9" s="123"/>
      <c r="X9" s="32">
        <f t="shared" si="3"/>
        <v>41</v>
      </c>
      <c r="Y9" s="32">
        <f t="shared" si="21"/>
        <v>30.75</v>
      </c>
      <c r="Z9" s="130"/>
      <c r="AA9" s="15">
        <v>31</v>
      </c>
      <c r="AB9" s="35"/>
      <c r="AC9" s="15">
        <v>32</v>
      </c>
      <c r="AD9" s="120"/>
      <c r="AE9" s="15">
        <f t="shared" si="4"/>
        <v>63</v>
      </c>
      <c r="AF9" s="121"/>
      <c r="AG9" s="32">
        <v>24</v>
      </c>
      <c r="AH9" s="123"/>
      <c r="AI9" s="124">
        <f t="shared" si="5"/>
        <v>65</v>
      </c>
      <c r="AJ9" s="32">
        <f t="shared" si="6"/>
        <v>31</v>
      </c>
      <c r="AK9" s="126"/>
      <c r="AL9" s="18" t="s">
        <v>23</v>
      </c>
      <c r="AM9" s="55"/>
      <c r="AN9" s="18" t="s">
        <v>23</v>
      </c>
      <c r="AO9" s="55"/>
      <c r="AP9" s="15">
        <f t="shared" si="7"/>
        <v>0</v>
      </c>
      <c r="AQ9" s="55"/>
      <c r="AR9" s="32" t="s">
        <v>23</v>
      </c>
      <c r="AT9" s="124">
        <f t="shared" si="8"/>
        <v>65</v>
      </c>
      <c r="AU9" s="125">
        <f t="shared" si="9"/>
        <v>31</v>
      </c>
      <c r="AV9" s="126"/>
      <c r="AW9" s="15">
        <v>32</v>
      </c>
      <c r="AX9" s="46"/>
      <c r="AY9" s="57">
        <v>37</v>
      </c>
      <c r="AZ9" s="55"/>
      <c r="BA9" s="15">
        <f t="shared" si="22"/>
        <v>69</v>
      </c>
      <c r="BB9" s="55"/>
      <c r="BC9" s="32">
        <v>13</v>
      </c>
      <c r="BE9" s="124">
        <f t="shared" si="10"/>
        <v>78</v>
      </c>
      <c r="BF9" s="127">
        <f t="shared" si="11"/>
        <v>31.875</v>
      </c>
      <c r="BG9" s="126"/>
      <c r="BH9" s="15" t="s">
        <v>23</v>
      </c>
      <c r="BI9" s="46"/>
      <c r="BJ9" s="18" t="s">
        <v>23</v>
      </c>
      <c r="BK9" s="55"/>
      <c r="BL9" s="15">
        <f t="shared" si="12"/>
        <v>0</v>
      </c>
      <c r="BM9" s="55"/>
      <c r="BN9" s="32" t="s">
        <v>23</v>
      </c>
      <c r="BP9" s="124">
        <f t="shared" si="13"/>
        <v>78</v>
      </c>
      <c r="BQ9" s="127">
        <f t="shared" si="14"/>
        <v>31.875</v>
      </c>
      <c r="BR9" s="126"/>
      <c r="BS9" s="18" t="s">
        <v>23</v>
      </c>
      <c r="BT9" s="46"/>
      <c r="BU9" s="15" t="s">
        <v>23</v>
      </c>
      <c r="BV9" s="46"/>
      <c r="BW9" s="15">
        <f t="shared" si="15"/>
        <v>0</v>
      </c>
      <c r="BX9" s="55"/>
      <c r="BY9" s="32" t="s">
        <v>23</v>
      </c>
      <c r="BZ9" s="120"/>
      <c r="CA9" s="124">
        <f t="shared" si="16"/>
        <v>78</v>
      </c>
      <c r="CB9" s="127">
        <f t="shared" si="17"/>
        <v>31.875</v>
      </c>
      <c r="CC9" s="122"/>
      <c r="CD9" s="15" t="s">
        <v>23</v>
      </c>
      <c r="CE9" s="55"/>
      <c r="CF9" s="15" t="s">
        <v>23</v>
      </c>
      <c r="CG9" s="46"/>
      <c r="CH9" s="15">
        <f t="shared" si="18"/>
        <v>0</v>
      </c>
      <c r="CI9" s="55"/>
      <c r="CJ9" s="32" t="s">
        <v>23</v>
      </c>
      <c r="CK9" s="120"/>
      <c r="CL9" s="124">
        <f t="shared" si="19"/>
        <v>78</v>
      </c>
      <c r="CM9" s="127">
        <f t="shared" si="20"/>
        <v>31.875</v>
      </c>
    </row>
    <row r="10" spans="1:91" s="120" customFormat="1" ht="11.45" customHeight="1">
      <c r="A10" s="25" t="s">
        <v>4</v>
      </c>
      <c r="B10" s="118" t="s">
        <v>53</v>
      </c>
      <c r="C10" s="118" t="s">
        <v>54</v>
      </c>
      <c r="D10" s="19">
        <v>48942</v>
      </c>
      <c r="E10" s="20" t="s">
        <v>32</v>
      </c>
      <c r="F10" s="128"/>
      <c r="G10" s="15">
        <v>30</v>
      </c>
      <c r="I10" s="15">
        <v>30</v>
      </c>
      <c r="K10" s="15">
        <f t="shared" ref="K10:K15" si="23">SUM(G10+I10)</f>
        <v>60</v>
      </c>
      <c r="L10" s="121"/>
      <c r="M10" s="32">
        <v>20</v>
      </c>
      <c r="N10" s="32">
        <f t="shared" ref="N10:N15" si="24">AVERAGE(G10,I10)</f>
        <v>30</v>
      </c>
      <c r="O10" s="122"/>
      <c r="P10" s="61">
        <v>35</v>
      </c>
      <c r="R10" s="18">
        <v>29</v>
      </c>
      <c r="T10" s="18">
        <f t="shared" ref="T10:T15" si="25">SUM(P10:R10)</f>
        <v>64</v>
      </c>
      <c r="U10" s="121"/>
      <c r="V10" s="32">
        <v>19</v>
      </c>
      <c r="W10" s="123"/>
      <c r="X10" s="32">
        <f t="shared" ref="X10:X15" si="26">SUM(M10,V10)</f>
        <v>39</v>
      </c>
      <c r="Y10" s="32">
        <f>AVERAGE(R10,P10,I10,G10)</f>
        <v>31</v>
      </c>
      <c r="Z10" s="122"/>
      <c r="AA10" s="15">
        <v>35</v>
      </c>
      <c r="AB10" s="35"/>
      <c r="AC10" s="15">
        <v>32</v>
      </c>
      <c r="AE10" s="15">
        <f t="shared" ref="AE10:AE15" si="27">SUM(AA10,AC10)</f>
        <v>67</v>
      </c>
      <c r="AF10" s="121"/>
      <c r="AG10" s="32">
        <v>13</v>
      </c>
      <c r="AH10" s="123"/>
      <c r="AI10" s="124">
        <f t="shared" ref="AI10:AI15" si="28">SUM(X10,AG10)</f>
        <v>52</v>
      </c>
      <c r="AJ10" s="32">
        <f t="shared" ref="AJ10:AJ15" si="29">AVERAGE(AC10,AA10,R10,P10,I10,G10)</f>
        <v>31.833333333333332</v>
      </c>
      <c r="AK10" s="122"/>
      <c r="AL10" s="32">
        <v>37</v>
      </c>
      <c r="AM10" s="55"/>
      <c r="AN10" s="15">
        <v>35</v>
      </c>
      <c r="AO10" s="55"/>
      <c r="AP10" s="57">
        <f t="shared" ref="AP10:AP15" si="30">SUM(AL10:AN10)</f>
        <v>72</v>
      </c>
      <c r="AQ10" s="55"/>
      <c r="AR10" s="32">
        <v>7</v>
      </c>
      <c r="AT10" s="124">
        <f t="shared" ref="AT10:AT15" si="31">SUM(AR10,AI10)</f>
        <v>59</v>
      </c>
      <c r="AU10" s="125">
        <f t="shared" ref="AU10:AU15" si="32">AVERAGE(G10,I10,P10,R10,AA10,AC10,AL10,AN10)</f>
        <v>32.875</v>
      </c>
      <c r="AV10" s="122"/>
      <c r="AW10" s="15">
        <v>32</v>
      </c>
      <c r="AX10" s="46"/>
      <c r="AY10" s="15">
        <v>34</v>
      </c>
      <c r="AZ10" s="46"/>
      <c r="BA10" s="15">
        <f t="shared" ref="BA10:BA15" si="33">SUM(AW10,AY10)</f>
        <v>66</v>
      </c>
      <c r="BB10" s="55"/>
      <c r="BC10" s="32">
        <v>18</v>
      </c>
      <c r="BE10" s="124">
        <f t="shared" ref="BE10:BE15" si="34">SUM(AT10,BC10)</f>
        <v>77</v>
      </c>
      <c r="BF10" s="127">
        <f t="shared" ref="BF10:BF15" si="35">AVERAGE(AY10,AW10,AN10,AL10,AC10,AA10,R10,P10,I10,G10)</f>
        <v>32.9</v>
      </c>
      <c r="BG10" s="122"/>
      <c r="BH10" s="15" t="s">
        <v>23</v>
      </c>
      <c r="BI10" s="46"/>
      <c r="BJ10" s="18" t="s">
        <v>23</v>
      </c>
      <c r="BK10" s="46"/>
      <c r="BL10" s="15">
        <f t="shared" ref="BL10:BL15" si="36">SUM(BH10:BJ10)</f>
        <v>0</v>
      </c>
      <c r="BM10" s="55"/>
      <c r="BN10" s="32" t="s">
        <v>23</v>
      </c>
      <c r="BP10" s="124">
        <f t="shared" ref="BP10:BP15" si="37">SUM(BE10,BN10)</f>
        <v>77</v>
      </c>
      <c r="BQ10" s="127">
        <f t="shared" ref="BQ10:BQ15" si="38">AVERAGE(BH10:BJ10,AW10:AY10,AL10:AN10,AA10:AC10,P10:R10,G10:I10)</f>
        <v>32.9</v>
      </c>
      <c r="BR10" s="122"/>
      <c r="BS10" s="18" t="s">
        <v>23</v>
      </c>
      <c r="BT10" s="46"/>
      <c r="BU10" s="15" t="s">
        <v>23</v>
      </c>
      <c r="BV10" s="46"/>
      <c r="BW10" s="15">
        <f t="shared" ref="BW10:BW15" si="39">SUM(BS10:BU10)</f>
        <v>0</v>
      </c>
      <c r="BX10" s="55"/>
      <c r="BY10" s="32" t="s">
        <v>23</v>
      </c>
      <c r="CA10" s="124">
        <f t="shared" ref="CA10:CA15" si="40">SUM(BP10,BY10)</f>
        <v>77</v>
      </c>
      <c r="CB10" s="127">
        <f t="shared" ref="CB10:CB15" si="41">AVERAGE(BU10,BS10,BJ10,BH10,AY10,AW10,AN10,AL10,AC10,AA10,R10,P10,I10,G10)</f>
        <v>32.9</v>
      </c>
      <c r="CC10" s="122"/>
      <c r="CD10" s="15" t="s">
        <v>23</v>
      </c>
      <c r="CE10" s="55"/>
      <c r="CF10" s="15" t="s">
        <v>23</v>
      </c>
      <c r="CG10" s="55"/>
      <c r="CH10" s="15">
        <f t="shared" ref="CH10:CH15" si="42">SUM(CD10:CF10)</f>
        <v>0</v>
      </c>
      <c r="CI10" s="55"/>
      <c r="CJ10" s="32" t="s">
        <v>23</v>
      </c>
      <c r="CL10" s="124">
        <f t="shared" ref="CL10:CL15" si="43">SUM(CA10,CJ10)</f>
        <v>77</v>
      </c>
      <c r="CM10" s="127">
        <f t="shared" ref="CM10:CM15" si="44">AVERAGE(CF10,CD10,BU10,BS10,BJ10,BH10,AY10,AW10,AN10,AL10,AC10,AA10,R10,P10,I10,G10)</f>
        <v>32.9</v>
      </c>
    </row>
    <row r="11" spans="1:91" s="120" customFormat="1" ht="11.45" customHeight="1">
      <c r="A11" s="25" t="s">
        <v>5</v>
      </c>
      <c r="B11" s="118" t="s">
        <v>45</v>
      </c>
      <c r="C11" s="118" t="s">
        <v>46</v>
      </c>
      <c r="D11" s="19">
        <v>65947</v>
      </c>
      <c r="E11" s="20" t="s">
        <v>44</v>
      </c>
      <c r="F11" s="128"/>
      <c r="G11" s="15">
        <v>33</v>
      </c>
      <c r="I11" s="18">
        <v>29</v>
      </c>
      <c r="K11" s="15">
        <f t="shared" si="23"/>
        <v>62</v>
      </c>
      <c r="L11" s="121"/>
      <c r="M11" s="32">
        <v>17</v>
      </c>
      <c r="N11" s="32">
        <f t="shared" si="24"/>
        <v>31</v>
      </c>
      <c r="O11" s="122"/>
      <c r="P11" s="61" t="s">
        <v>23</v>
      </c>
      <c r="R11" s="18" t="s">
        <v>23</v>
      </c>
      <c r="T11" s="18">
        <f t="shared" si="25"/>
        <v>0</v>
      </c>
      <c r="U11" s="121"/>
      <c r="V11" s="32" t="s">
        <v>23</v>
      </c>
      <c r="W11" s="123"/>
      <c r="X11" s="32">
        <f t="shared" si="26"/>
        <v>17</v>
      </c>
      <c r="Y11" s="123">
        <f>AVERAGE(R11,P11,I11,G11)</f>
        <v>31</v>
      </c>
      <c r="Z11" s="122"/>
      <c r="AA11" s="15">
        <v>31</v>
      </c>
      <c r="AB11" s="35"/>
      <c r="AC11" s="15">
        <v>35</v>
      </c>
      <c r="AE11" s="15">
        <f t="shared" si="27"/>
        <v>66</v>
      </c>
      <c r="AF11" s="121"/>
      <c r="AG11" s="32">
        <v>16</v>
      </c>
      <c r="AH11" s="123"/>
      <c r="AI11" s="124">
        <f t="shared" si="28"/>
        <v>33</v>
      </c>
      <c r="AJ11" s="32">
        <f t="shared" si="29"/>
        <v>32</v>
      </c>
      <c r="AK11" s="122"/>
      <c r="AL11" s="15">
        <v>35</v>
      </c>
      <c r="AM11" s="55"/>
      <c r="AN11" s="15">
        <v>33</v>
      </c>
      <c r="AO11" s="55"/>
      <c r="AP11" s="15">
        <f t="shared" si="30"/>
        <v>68</v>
      </c>
      <c r="AQ11" s="55"/>
      <c r="AR11" s="32">
        <v>15</v>
      </c>
      <c r="AT11" s="124">
        <f t="shared" si="31"/>
        <v>48</v>
      </c>
      <c r="AU11" s="125">
        <f t="shared" si="32"/>
        <v>32.666666666666664</v>
      </c>
      <c r="AV11" s="122"/>
      <c r="AW11" s="15">
        <v>33</v>
      </c>
      <c r="AX11" s="46"/>
      <c r="AY11" s="15">
        <v>30</v>
      </c>
      <c r="AZ11" s="46"/>
      <c r="BA11" s="15">
        <f t="shared" si="33"/>
        <v>63</v>
      </c>
      <c r="BB11" s="55"/>
      <c r="BC11" s="32">
        <v>24</v>
      </c>
      <c r="BE11" s="124">
        <f t="shared" si="34"/>
        <v>72</v>
      </c>
      <c r="BF11" s="127">
        <f t="shared" si="35"/>
        <v>32.375</v>
      </c>
      <c r="BG11" s="122"/>
      <c r="BH11" s="15" t="s">
        <v>23</v>
      </c>
      <c r="BI11" s="46"/>
      <c r="BJ11" s="18" t="s">
        <v>23</v>
      </c>
      <c r="BK11" s="46"/>
      <c r="BL11" s="15">
        <f t="shared" si="36"/>
        <v>0</v>
      </c>
      <c r="BM11" s="55"/>
      <c r="BN11" s="32" t="s">
        <v>23</v>
      </c>
      <c r="BP11" s="124">
        <f t="shared" si="37"/>
        <v>72</v>
      </c>
      <c r="BQ11" s="127">
        <f t="shared" si="38"/>
        <v>32.375</v>
      </c>
      <c r="BR11" s="122"/>
      <c r="BS11" s="18" t="s">
        <v>23</v>
      </c>
      <c r="BT11" s="46"/>
      <c r="BU11" s="15" t="s">
        <v>23</v>
      </c>
      <c r="BV11" s="46"/>
      <c r="BW11" s="18">
        <f t="shared" si="39"/>
        <v>0</v>
      </c>
      <c r="BX11" s="55"/>
      <c r="BY11" s="32" t="s">
        <v>23</v>
      </c>
      <c r="CA11" s="124">
        <f t="shared" si="40"/>
        <v>72</v>
      </c>
      <c r="CB11" s="127">
        <f t="shared" si="41"/>
        <v>32.375</v>
      </c>
      <c r="CC11" s="122"/>
      <c r="CD11" s="15" t="s">
        <v>23</v>
      </c>
      <c r="CE11" s="55"/>
      <c r="CF11" s="15" t="s">
        <v>23</v>
      </c>
      <c r="CG11" s="55"/>
      <c r="CH11" s="15">
        <f t="shared" si="42"/>
        <v>0</v>
      </c>
      <c r="CI11" s="55"/>
      <c r="CJ11" s="32" t="s">
        <v>23</v>
      </c>
      <c r="CL11" s="124">
        <f t="shared" si="43"/>
        <v>72</v>
      </c>
      <c r="CM11" s="127">
        <f t="shared" si="44"/>
        <v>32.375</v>
      </c>
    </row>
    <row r="12" spans="1:91" s="52" customFormat="1" ht="11.45" customHeight="1">
      <c r="A12" s="25" t="s">
        <v>6</v>
      </c>
      <c r="B12" s="118" t="s">
        <v>42</v>
      </c>
      <c r="C12" s="118" t="s">
        <v>43</v>
      </c>
      <c r="D12" s="19">
        <v>65719</v>
      </c>
      <c r="E12" s="20" t="s">
        <v>44</v>
      </c>
      <c r="F12" s="128"/>
      <c r="G12" s="103">
        <v>29</v>
      </c>
      <c r="H12" s="131"/>
      <c r="I12" s="103">
        <v>29</v>
      </c>
      <c r="J12" s="131"/>
      <c r="K12" s="103">
        <f t="shared" si="23"/>
        <v>58</v>
      </c>
      <c r="L12" s="132"/>
      <c r="M12" s="19">
        <v>23</v>
      </c>
      <c r="N12" s="19">
        <f t="shared" si="24"/>
        <v>29</v>
      </c>
      <c r="O12" s="133"/>
      <c r="P12" s="105">
        <v>30</v>
      </c>
      <c r="Q12" s="131"/>
      <c r="R12" s="103">
        <v>32</v>
      </c>
      <c r="S12" s="131"/>
      <c r="T12" s="18">
        <f t="shared" si="25"/>
        <v>62</v>
      </c>
      <c r="U12" s="132"/>
      <c r="V12" s="19">
        <v>22</v>
      </c>
      <c r="W12" s="134"/>
      <c r="X12" s="19">
        <f t="shared" si="26"/>
        <v>45</v>
      </c>
      <c r="Y12" s="134">
        <f>AVERAGE(R12,P12,I12,G12)</f>
        <v>30</v>
      </c>
      <c r="Z12" s="135"/>
      <c r="AA12" s="103" t="s">
        <v>23</v>
      </c>
      <c r="AB12" s="107"/>
      <c r="AC12" s="106" t="s">
        <v>23</v>
      </c>
      <c r="AD12" s="131"/>
      <c r="AE12" s="15">
        <f t="shared" si="27"/>
        <v>0</v>
      </c>
      <c r="AF12" s="132"/>
      <c r="AG12" s="19" t="s">
        <v>23</v>
      </c>
      <c r="AH12" s="134"/>
      <c r="AI12" s="124">
        <f t="shared" si="28"/>
        <v>45</v>
      </c>
      <c r="AJ12" s="32">
        <f t="shared" si="29"/>
        <v>30</v>
      </c>
      <c r="AK12" s="133"/>
      <c r="AL12" s="106">
        <v>33</v>
      </c>
      <c r="AM12" s="109"/>
      <c r="AN12" s="106">
        <v>34</v>
      </c>
      <c r="AO12" s="109"/>
      <c r="AP12" s="106">
        <f t="shared" si="30"/>
        <v>67</v>
      </c>
      <c r="AQ12" s="109"/>
      <c r="AR12" s="19">
        <v>18</v>
      </c>
      <c r="AS12" s="131"/>
      <c r="AT12" s="136">
        <f t="shared" si="31"/>
        <v>63</v>
      </c>
      <c r="AU12" s="118">
        <f t="shared" si="32"/>
        <v>31.166666666666668</v>
      </c>
      <c r="AV12" s="133"/>
      <c r="AW12" s="19">
        <v>38</v>
      </c>
      <c r="AX12" s="108"/>
      <c r="AY12" s="106">
        <v>34</v>
      </c>
      <c r="AZ12" s="108"/>
      <c r="BA12" s="32">
        <f t="shared" si="33"/>
        <v>72</v>
      </c>
      <c r="BB12" s="109"/>
      <c r="BC12" s="19">
        <v>7</v>
      </c>
      <c r="BD12" s="131"/>
      <c r="BE12" s="136">
        <f t="shared" si="34"/>
        <v>70</v>
      </c>
      <c r="BF12" s="137">
        <f t="shared" si="35"/>
        <v>32.375</v>
      </c>
      <c r="BG12" s="133"/>
      <c r="BH12" s="106" t="s">
        <v>23</v>
      </c>
      <c r="BI12" s="108"/>
      <c r="BJ12" s="103" t="s">
        <v>23</v>
      </c>
      <c r="BK12" s="108"/>
      <c r="BL12" s="106">
        <f t="shared" si="36"/>
        <v>0</v>
      </c>
      <c r="BM12" s="109"/>
      <c r="BN12" s="19" t="s">
        <v>23</v>
      </c>
      <c r="BO12" s="131"/>
      <c r="BP12" s="136">
        <f t="shared" si="37"/>
        <v>70</v>
      </c>
      <c r="BQ12" s="137">
        <f t="shared" si="38"/>
        <v>32.375</v>
      </c>
      <c r="BR12" s="133"/>
      <c r="BS12" s="103" t="s">
        <v>23</v>
      </c>
      <c r="BT12" s="108"/>
      <c r="BU12" s="106" t="s">
        <v>23</v>
      </c>
      <c r="BV12" s="108"/>
      <c r="BW12" s="103">
        <f t="shared" si="39"/>
        <v>0</v>
      </c>
      <c r="BX12" s="109"/>
      <c r="BY12" s="19" t="s">
        <v>23</v>
      </c>
      <c r="BZ12" s="131"/>
      <c r="CA12" s="136">
        <f t="shared" si="40"/>
        <v>70</v>
      </c>
      <c r="CB12" s="137">
        <f t="shared" si="41"/>
        <v>32.375</v>
      </c>
      <c r="CC12" s="133"/>
      <c r="CD12" s="106" t="s">
        <v>23</v>
      </c>
      <c r="CE12" s="109"/>
      <c r="CF12" s="106" t="s">
        <v>23</v>
      </c>
      <c r="CG12" s="109"/>
      <c r="CH12" s="106">
        <f t="shared" si="42"/>
        <v>0</v>
      </c>
      <c r="CI12" s="109"/>
      <c r="CJ12" s="19" t="s">
        <v>23</v>
      </c>
      <c r="CK12" s="131"/>
      <c r="CL12" s="136">
        <f t="shared" si="43"/>
        <v>70</v>
      </c>
      <c r="CM12" s="137">
        <f t="shared" si="44"/>
        <v>32.375</v>
      </c>
    </row>
    <row r="13" spans="1:91" s="52" customFormat="1" ht="11.45" customHeight="1">
      <c r="A13" s="25" t="s">
        <v>7</v>
      </c>
      <c r="B13" s="118" t="s">
        <v>57</v>
      </c>
      <c r="C13" s="118" t="s">
        <v>162</v>
      </c>
      <c r="D13" s="19">
        <v>183</v>
      </c>
      <c r="E13" s="20" t="s">
        <v>107</v>
      </c>
      <c r="F13" s="128"/>
      <c r="G13" s="15">
        <v>30</v>
      </c>
      <c r="H13" s="120"/>
      <c r="I13" s="15">
        <v>32</v>
      </c>
      <c r="J13" s="120"/>
      <c r="K13" s="15">
        <f t="shared" si="23"/>
        <v>62</v>
      </c>
      <c r="L13" s="121"/>
      <c r="M13" s="32">
        <v>17</v>
      </c>
      <c r="N13" s="32">
        <f t="shared" si="24"/>
        <v>31</v>
      </c>
      <c r="O13" s="122"/>
      <c r="P13" s="61">
        <v>33</v>
      </c>
      <c r="Q13" s="120"/>
      <c r="R13" s="18">
        <v>31</v>
      </c>
      <c r="S13" s="120"/>
      <c r="T13" s="18">
        <f t="shared" si="25"/>
        <v>64</v>
      </c>
      <c r="U13" s="121"/>
      <c r="V13" s="32">
        <v>19</v>
      </c>
      <c r="W13" s="123"/>
      <c r="X13" s="32">
        <f t="shared" si="26"/>
        <v>36</v>
      </c>
      <c r="Y13" s="32">
        <f>AVERAGE(R13,P13,I13,G13)</f>
        <v>31.5</v>
      </c>
      <c r="Z13" s="129"/>
      <c r="AA13" s="15">
        <v>34</v>
      </c>
      <c r="AB13" s="35"/>
      <c r="AC13" s="32">
        <v>36</v>
      </c>
      <c r="AD13" s="120"/>
      <c r="AE13" s="15">
        <f t="shared" si="27"/>
        <v>70</v>
      </c>
      <c r="AF13" s="121"/>
      <c r="AG13" s="32">
        <v>10</v>
      </c>
      <c r="AH13" s="123"/>
      <c r="AI13" s="124">
        <f t="shared" si="28"/>
        <v>46</v>
      </c>
      <c r="AJ13" s="32">
        <f t="shared" si="29"/>
        <v>32.666666666666664</v>
      </c>
      <c r="AK13" s="122"/>
      <c r="AL13" s="32">
        <v>36</v>
      </c>
      <c r="AM13" s="55"/>
      <c r="AN13" s="32">
        <v>36</v>
      </c>
      <c r="AO13" s="55"/>
      <c r="AP13" s="32">
        <f t="shared" si="30"/>
        <v>72</v>
      </c>
      <c r="AQ13" s="55"/>
      <c r="AR13" s="32">
        <v>7</v>
      </c>
      <c r="AT13" s="124">
        <f t="shared" si="31"/>
        <v>53</v>
      </c>
      <c r="AU13" s="125">
        <f t="shared" si="32"/>
        <v>33.5</v>
      </c>
      <c r="AV13" s="126"/>
      <c r="AW13" s="15">
        <v>35</v>
      </c>
      <c r="AX13" s="46"/>
      <c r="AY13" s="15">
        <v>32</v>
      </c>
      <c r="AZ13" s="46"/>
      <c r="BA13" s="15">
        <f t="shared" si="33"/>
        <v>67</v>
      </c>
      <c r="BB13" s="55"/>
      <c r="BC13" s="32">
        <v>16</v>
      </c>
      <c r="BE13" s="124">
        <f t="shared" si="34"/>
        <v>69</v>
      </c>
      <c r="BF13" s="127">
        <f t="shared" si="35"/>
        <v>33.5</v>
      </c>
      <c r="BG13" s="126"/>
      <c r="BH13" s="15" t="s">
        <v>23</v>
      </c>
      <c r="BI13" s="46"/>
      <c r="BJ13" s="18" t="s">
        <v>23</v>
      </c>
      <c r="BK13" s="46"/>
      <c r="BL13" s="15">
        <f t="shared" si="36"/>
        <v>0</v>
      </c>
      <c r="BM13" s="55"/>
      <c r="BN13" s="32" t="s">
        <v>23</v>
      </c>
      <c r="BP13" s="124">
        <f t="shared" si="37"/>
        <v>69</v>
      </c>
      <c r="BQ13" s="127">
        <f t="shared" si="38"/>
        <v>33.5</v>
      </c>
      <c r="BR13" s="126"/>
      <c r="BS13" s="18" t="s">
        <v>23</v>
      </c>
      <c r="BT13" s="46"/>
      <c r="BU13" s="15" t="s">
        <v>23</v>
      </c>
      <c r="BV13" s="46"/>
      <c r="BW13" s="57">
        <f t="shared" si="39"/>
        <v>0</v>
      </c>
      <c r="BX13" s="55"/>
      <c r="BY13" s="32" t="s">
        <v>23</v>
      </c>
      <c r="BZ13" s="120"/>
      <c r="CA13" s="124">
        <f t="shared" si="40"/>
        <v>69</v>
      </c>
      <c r="CB13" s="127">
        <f t="shared" si="41"/>
        <v>33.5</v>
      </c>
      <c r="CC13" s="126"/>
      <c r="CD13" s="15" t="s">
        <v>23</v>
      </c>
      <c r="CE13" s="55"/>
      <c r="CF13" s="15" t="s">
        <v>23</v>
      </c>
      <c r="CG13" s="55"/>
      <c r="CH13" s="32">
        <f t="shared" si="42"/>
        <v>0</v>
      </c>
      <c r="CI13" s="55"/>
      <c r="CJ13" s="32" t="s">
        <v>23</v>
      </c>
      <c r="CK13" s="120"/>
      <c r="CL13" s="124">
        <f t="shared" si="43"/>
        <v>69</v>
      </c>
      <c r="CM13" s="127">
        <f t="shared" si="44"/>
        <v>33.5</v>
      </c>
    </row>
    <row r="14" spans="1:91" s="120" customFormat="1" ht="11.45" customHeight="1">
      <c r="A14" s="25" t="s">
        <v>8</v>
      </c>
      <c r="B14" s="118" t="s">
        <v>55</v>
      </c>
      <c r="C14" s="140" t="s">
        <v>56</v>
      </c>
      <c r="D14" s="19">
        <v>48944</v>
      </c>
      <c r="E14" s="20" t="s">
        <v>32</v>
      </c>
      <c r="F14" s="128"/>
      <c r="G14" s="15">
        <v>34</v>
      </c>
      <c r="I14" s="15">
        <v>35</v>
      </c>
      <c r="K14" s="15">
        <f t="shared" si="23"/>
        <v>69</v>
      </c>
      <c r="L14" s="121"/>
      <c r="M14" s="32">
        <v>4</v>
      </c>
      <c r="N14" s="32">
        <f t="shared" si="24"/>
        <v>34.5</v>
      </c>
      <c r="O14" s="122"/>
      <c r="P14" s="61" t="s">
        <v>23</v>
      </c>
      <c r="R14" s="18" t="s">
        <v>23</v>
      </c>
      <c r="T14" s="15">
        <f t="shared" si="25"/>
        <v>0</v>
      </c>
      <c r="U14" s="121"/>
      <c r="V14" s="32" t="s">
        <v>23</v>
      </c>
      <c r="W14" s="123"/>
      <c r="X14" s="32">
        <f t="shared" si="26"/>
        <v>4</v>
      </c>
      <c r="Y14" s="32">
        <f>AVERAGE(R14,P14,I14,G14)</f>
        <v>34.5</v>
      </c>
      <c r="Z14" s="122"/>
      <c r="AA14" s="32">
        <v>36</v>
      </c>
      <c r="AB14" s="35"/>
      <c r="AC14" s="15">
        <v>31</v>
      </c>
      <c r="AE14" s="15">
        <f t="shared" si="27"/>
        <v>67</v>
      </c>
      <c r="AF14" s="121"/>
      <c r="AG14" s="32">
        <v>13</v>
      </c>
      <c r="AH14" s="123"/>
      <c r="AI14" s="124">
        <f t="shared" si="28"/>
        <v>17</v>
      </c>
      <c r="AJ14" s="32">
        <f t="shared" si="29"/>
        <v>34</v>
      </c>
      <c r="AK14" s="122"/>
      <c r="AL14" s="15">
        <v>32</v>
      </c>
      <c r="AM14" s="55"/>
      <c r="AN14" s="18">
        <v>28</v>
      </c>
      <c r="AO14" s="55"/>
      <c r="AP14" s="15">
        <f t="shared" si="30"/>
        <v>60</v>
      </c>
      <c r="AQ14" s="55"/>
      <c r="AR14" s="32">
        <v>24</v>
      </c>
      <c r="AT14" s="124">
        <f t="shared" si="31"/>
        <v>41</v>
      </c>
      <c r="AU14" s="125">
        <f t="shared" si="32"/>
        <v>32.666666666666664</v>
      </c>
      <c r="AV14" s="122"/>
      <c r="AW14" s="15">
        <v>34</v>
      </c>
      <c r="AX14" s="46"/>
      <c r="AY14" s="15">
        <v>30</v>
      </c>
      <c r="AZ14" s="46"/>
      <c r="BA14" s="15">
        <f t="shared" si="33"/>
        <v>64</v>
      </c>
      <c r="BB14" s="55"/>
      <c r="BC14" s="32">
        <v>23</v>
      </c>
      <c r="BE14" s="124">
        <f t="shared" si="34"/>
        <v>64</v>
      </c>
      <c r="BF14" s="127">
        <f t="shared" si="35"/>
        <v>32.5</v>
      </c>
      <c r="BG14" s="122"/>
      <c r="BH14" s="15" t="s">
        <v>23</v>
      </c>
      <c r="BI14" s="46"/>
      <c r="BJ14" s="18" t="s">
        <v>23</v>
      </c>
      <c r="BK14" s="46"/>
      <c r="BL14" s="15">
        <f t="shared" si="36"/>
        <v>0</v>
      </c>
      <c r="BM14" s="55"/>
      <c r="BN14" s="32" t="s">
        <v>23</v>
      </c>
      <c r="BP14" s="124">
        <f t="shared" si="37"/>
        <v>64</v>
      </c>
      <c r="BQ14" s="127">
        <f t="shared" si="38"/>
        <v>32.5</v>
      </c>
      <c r="BR14" s="122"/>
      <c r="BS14" s="18" t="s">
        <v>23</v>
      </c>
      <c r="BT14" s="46"/>
      <c r="BU14" s="15" t="s">
        <v>23</v>
      </c>
      <c r="BV14" s="46"/>
      <c r="BW14" s="15">
        <f t="shared" si="39"/>
        <v>0</v>
      </c>
      <c r="BX14" s="55"/>
      <c r="BY14" s="32" t="s">
        <v>23</v>
      </c>
      <c r="CA14" s="124">
        <f t="shared" si="40"/>
        <v>64</v>
      </c>
      <c r="CB14" s="127">
        <f t="shared" si="41"/>
        <v>32.5</v>
      </c>
      <c r="CC14" s="122"/>
      <c r="CD14" s="15" t="s">
        <v>23</v>
      </c>
      <c r="CE14" s="55"/>
      <c r="CF14" s="15" t="s">
        <v>23</v>
      </c>
      <c r="CG14" s="55"/>
      <c r="CH14" s="15">
        <f t="shared" si="42"/>
        <v>0</v>
      </c>
      <c r="CI14" s="55"/>
      <c r="CJ14" s="32" t="s">
        <v>23</v>
      </c>
      <c r="CL14" s="124">
        <f t="shared" si="43"/>
        <v>64</v>
      </c>
      <c r="CM14" s="127">
        <f t="shared" si="44"/>
        <v>32.5</v>
      </c>
    </row>
    <row r="15" spans="1:91" s="52" customFormat="1" ht="11.45" customHeight="1">
      <c r="A15" s="25" t="s">
        <v>9</v>
      </c>
      <c r="B15" s="118" t="s">
        <v>67</v>
      </c>
      <c r="C15" s="118" t="s">
        <v>68</v>
      </c>
      <c r="D15" s="19">
        <v>66395</v>
      </c>
      <c r="E15" s="20" t="s">
        <v>107</v>
      </c>
      <c r="F15" s="128"/>
      <c r="G15" s="15">
        <v>35</v>
      </c>
      <c r="H15" s="120"/>
      <c r="I15" s="15">
        <v>30</v>
      </c>
      <c r="J15" s="120"/>
      <c r="K15" s="15">
        <f t="shared" si="23"/>
        <v>65</v>
      </c>
      <c r="L15" s="121"/>
      <c r="M15" s="32">
        <v>11</v>
      </c>
      <c r="N15" s="32">
        <f t="shared" si="24"/>
        <v>32.5</v>
      </c>
      <c r="O15" s="122"/>
      <c r="P15" s="61">
        <v>36</v>
      </c>
      <c r="Q15" s="120"/>
      <c r="R15" s="18">
        <v>36</v>
      </c>
      <c r="S15" s="120"/>
      <c r="T15" s="18">
        <f t="shared" si="25"/>
        <v>72</v>
      </c>
      <c r="U15" s="121"/>
      <c r="V15" s="32">
        <v>7</v>
      </c>
      <c r="W15" s="123"/>
      <c r="X15" s="32">
        <f t="shared" si="26"/>
        <v>18</v>
      </c>
      <c r="Y15" s="32">
        <f>AVERAGE(P15:R15,G15:I15)</f>
        <v>34.25</v>
      </c>
      <c r="Z15" s="129"/>
      <c r="AA15" s="15">
        <v>35</v>
      </c>
      <c r="AB15" s="35"/>
      <c r="AC15" s="15">
        <v>30</v>
      </c>
      <c r="AD15" s="120"/>
      <c r="AE15" s="15">
        <f t="shared" si="27"/>
        <v>65</v>
      </c>
      <c r="AF15" s="121"/>
      <c r="AG15" s="32">
        <v>20</v>
      </c>
      <c r="AH15" s="123"/>
      <c r="AI15" s="124">
        <f t="shared" si="28"/>
        <v>38</v>
      </c>
      <c r="AJ15" s="32">
        <f t="shared" si="29"/>
        <v>33.666666666666664</v>
      </c>
      <c r="AK15" s="122"/>
      <c r="AL15" s="18" t="s">
        <v>23</v>
      </c>
      <c r="AM15" s="55"/>
      <c r="AN15" s="18" t="s">
        <v>23</v>
      </c>
      <c r="AO15" s="55"/>
      <c r="AP15" s="15">
        <f t="shared" si="30"/>
        <v>0</v>
      </c>
      <c r="AQ15" s="55"/>
      <c r="AR15" s="32" t="s">
        <v>23</v>
      </c>
      <c r="AS15" s="120"/>
      <c r="AT15" s="124">
        <f t="shared" si="31"/>
        <v>38</v>
      </c>
      <c r="AU15" s="53">
        <f t="shared" si="32"/>
        <v>33.666666666666664</v>
      </c>
      <c r="AV15" s="122"/>
      <c r="AW15" s="15">
        <v>35</v>
      </c>
      <c r="AX15" s="46"/>
      <c r="AY15" s="15">
        <v>30</v>
      </c>
      <c r="AZ15" s="46"/>
      <c r="BA15" s="15">
        <f t="shared" si="33"/>
        <v>65</v>
      </c>
      <c r="BB15" s="55"/>
      <c r="BC15" s="32">
        <v>21</v>
      </c>
      <c r="BD15" s="120"/>
      <c r="BE15" s="124">
        <f t="shared" si="34"/>
        <v>59</v>
      </c>
      <c r="BF15" s="127">
        <f t="shared" si="35"/>
        <v>33.375</v>
      </c>
      <c r="BG15" s="122"/>
      <c r="BH15" s="15" t="s">
        <v>23</v>
      </c>
      <c r="BI15" s="46"/>
      <c r="BJ15" s="18" t="s">
        <v>23</v>
      </c>
      <c r="BK15" s="46"/>
      <c r="BL15" s="15">
        <f t="shared" si="36"/>
        <v>0</v>
      </c>
      <c r="BM15" s="55"/>
      <c r="BN15" s="32" t="s">
        <v>23</v>
      </c>
      <c r="BO15" s="120"/>
      <c r="BP15" s="124">
        <f t="shared" si="37"/>
        <v>59</v>
      </c>
      <c r="BQ15" s="127">
        <f t="shared" si="38"/>
        <v>33.375</v>
      </c>
      <c r="BR15" s="122"/>
      <c r="BS15" s="18" t="s">
        <v>23</v>
      </c>
      <c r="BT15" s="46"/>
      <c r="BU15" s="15" t="s">
        <v>23</v>
      </c>
      <c r="BV15" s="46"/>
      <c r="BW15" s="15">
        <f t="shared" si="39"/>
        <v>0</v>
      </c>
      <c r="BX15" s="55"/>
      <c r="BY15" s="32" t="s">
        <v>23</v>
      </c>
      <c r="BZ15" s="120"/>
      <c r="CA15" s="124">
        <f t="shared" si="40"/>
        <v>59</v>
      </c>
      <c r="CB15" s="127">
        <f t="shared" si="41"/>
        <v>33.375</v>
      </c>
      <c r="CC15" s="122"/>
      <c r="CD15" s="15" t="s">
        <v>23</v>
      </c>
      <c r="CE15" s="55"/>
      <c r="CF15" s="15" t="s">
        <v>23</v>
      </c>
      <c r="CG15" s="55"/>
      <c r="CH15" s="32">
        <f t="shared" si="42"/>
        <v>0</v>
      </c>
      <c r="CI15" s="55"/>
      <c r="CJ15" s="32" t="s">
        <v>23</v>
      </c>
      <c r="CK15" s="120"/>
      <c r="CL15" s="124">
        <f t="shared" si="43"/>
        <v>59</v>
      </c>
      <c r="CM15" s="127">
        <f t="shared" si="44"/>
        <v>33.375</v>
      </c>
    </row>
    <row r="16" spans="1:91" s="120" customFormat="1" ht="11.45" customHeight="1">
      <c r="A16" s="25" t="s">
        <v>10</v>
      </c>
      <c r="B16" s="118" t="s">
        <v>60</v>
      </c>
      <c r="C16" s="118" t="s">
        <v>61</v>
      </c>
      <c r="D16" s="19">
        <v>41340</v>
      </c>
      <c r="E16" s="20" t="s">
        <v>62</v>
      </c>
      <c r="F16" s="128"/>
      <c r="G16" s="15">
        <v>35</v>
      </c>
      <c r="I16" s="32">
        <v>38</v>
      </c>
      <c r="K16" s="32">
        <f t="shared" si="0"/>
        <v>73</v>
      </c>
      <c r="L16" s="121"/>
      <c r="M16" s="32">
        <v>1</v>
      </c>
      <c r="N16" s="32">
        <f t="shared" si="1"/>
        <v>36.5</v>
      </c>
      <c r="O16" s="122"/>
      <c r="P16" s="61">
        <v>32</v>
      </c>
      <c r="R16" s="18">
        <v>30</v>
      </c>
      <c r="T16" s="15">
        <f t="shared" si="2"/>
        <v>62</v>
      </c>
      <c r="U16" s="121"/>
      <c r="V16" s="32">
        <v>22</v>
      </c>
      <c r="W16" s="123"/>
      <c r="X16" s="32">
        <f t="shared" si="3"/>
        <v>23</v>
      </c>
      <c r="Y16" s="32">
        <f t="shared" si="21"/>
        <v>33.75</v>
      </c>
      <c r="Z16" s="129"/>
      <c r="AA16" s="15">
        <v>33</v>
      </c>
      <c r="AB16" s="35"/>
      <c r="AC16" s="15">
        <v>32</v>
      </c>
      <c r="AE16" s="15">
        <f t="shared" si="4"/>
        <v>65</v>
      </c>
      <c r="AF16" s="121"/>
      <c r="AG16" s="32">
        <v>20</v>
      </c>
      <c r="AH16" s="123"/>
      <c r="AI16" s="124">
        <f t="shared" si="5"/>
        <v>43</v>
      </c>
      <c r="AJ16" s="32">
        <f t="shared" si="6"/>
        <v>33.333333333333336</v>
      </c>
      <c r="AK16" s="122"/>
      <c r="AL16" s="18" t="s">
        <v>23</v>
      </c>
      <c r="AM16" s="55"/>
      <c r="AN16" s="18" t="s">
        <v>23</v>
      </c>
      <c r="AO16" s="55"/>
      <c r="AP16" s="15">
        <f t="shared" si="7"/>
        <v>0</v>
      </c>
      <c r="AQ16" s="55"/>
      <c r="AR16" s="32" t="s">
        <v>23</v>
      </c>
      <c r="AT16" s="124">
        <f t="shared" si="8"/>
        <v>43</v>
      </c>
      <c r="AU16" s="118">
        <f t="shared" si="9"/>
        <v>33.333333333333336</v>
      </c>
      <c r="AV16" s="122"/>
      <c r="AW16" s="32">
        <v>37</v>
      </c>
      <c r="AX16" s="46"/>
      <c r="AY16" s="15">
        <v>32</v>
      </c>
      <c r="AZ16" s="46"/>
      <c r="BA16" s="15">
        <f t="shared" si="22"/>
        <v>69</v>
      </c>
      <c r="BB16" s="55"/>
      <c r="BC16" s="32">
        <v>13</v>
      </c>
      <c r="BE16" s="124">
        <f t="shared" si="10"/>
        <v>56</v>
      </c>
      <c r="BF16" s="127">
        <f t="shared" si="11"/>
        <v>33.625</v>
      </c>
      <c r="BG16" s="122"/>
      <c r="BH16" s="15" t="s">
        <v>23</v>
      </c>
      <c r="BI16" s="46"/>
      <c r="BJ16" s="18" t="s">
        <v>23</v>
      </c>
      <c r="BK16" s="46"/>
      <c r="BL16" s="15">
        <f t="shared" si="12"/>
        <v>0</v>
      </c>
      <c r="BM16" s="55"/>
      <c r="BN16" s="32" t="s">
        <v>23</v>
      </c>
      <c r="BP16" s="124">
        <f t="shared" si="13"/>
        <v>56</v>
      </c>
      <c r="BQ16" s="127">
        <f t="shared" si="14"/>
        <v>33.625</v>
      </c>
      <c r="BR16" s="122"/>
      <c r="BS16" s="18" t="s">
        <v>23</v>
      </c>
      <c r="BT16" s="46"/>
      <c r="BU16" s="15" t="s">
        <v>23</v>
      </c>
      <c r="BV16" s="46"/>
      <c r="BW16" s="15">
        <f t="shared" si="15"/>
        <v>0</v>
      </c>
      <c r="BX16" s="55"/>
      <c r="BY16" s="32" t="s">
        <v>23</v>
      </c>
      <c r="CA16" s="124">
        <f t="shared" si="16"/>
        <v>56</v>
      </c>
      <c r="CB16" s="127">
        <f t="shared" si="17"/>
        <v>33.625</v>
      </c>
      <c r="CC16" s="122"/>
      <c r="CD16" s="15" t="s">
        <v>23</v>
      </c>
      <c r="CE16" s="55"/>
      <c r="CF16" s="15" t="s">
        <v>23</v>
      </c>
      <c r="CG16" s="55"/>
      <c r="CH16" s="15">
        <f t="shared" si="18"/>
        <v>0</v>
      </c>
      <c r="CI16" s="55"/>
      <c r="CJ16" s="32" t="s">
        <v>23</v>
      </c>
      <c r="CL16" s="124">
        <f t="shared" si="19"/>
        <v>56</v>
      </c>
      <c r="CM16" s="127">
        <f t="shared" si="20"/>
        <v>33.625</v>
      </c>
    </row>
    <row r="17" spans="1:91" s="52" customFormat="1" ht="11.45" customHeight="1">
      <c r="A17" s="25" t="s">
        <v>11</v>
      </c>
      <c r="B17" s="118" t="s">
        <v>38</v>
      </c>
      <c r="C17" s="118" t="s">
        <v>39</v>
      </c>
      <c r="D17" s="19">
        <v>38641</v>
      </c>
      <c r="E17" s="20" t="s">
        <v>32</v>
      </c>
      <c r="F17" s="128"/>
      <c r="G17" s="57">
        <v>38</v>
      </c>
      <c r="H17" s="120"/>
      <c r="I17" s="57">
        <v>37</v>
      </c>
      <c r="J17" s="120"/>
      <c r="K17" s="57">
        <f t="shared" ref="K17:K22" si="45">SUM(G17+I17)</f>
        <v>75</v>
      </c>
      <c r="L17" s="121"/>
      <c r="M17" s="32" t="s">
        <v>23</v>
      </c>
      <c r="N17" s="32">
        <f t="shared" ref="N17:N22" si="46">AVERAGE(G17,I17)</f>
        <v>37.5</v>
      </c>
      <c r="O17" s="122"/>
      <c r="P17" s="61">
        <v>29</v>
      </c>
      <c r="Q17" s="120"/>
      <c r="R17" s="18">
        <v>30</v>
      </c>
      <c r="S17" s="120"/>
      <c r="T17" s="15">
        <f t="shared" ref="T17:T22" si="47">SUM(P17:R17)</f>
        <v>59</v>
      </c>
      <c r="U17" s="121"/>
      <c r="V17" s="32">
        <v>25</v>
      </c>
      <c r="W17" s="123"/>
      <c r="X17" s="32">
        <f t="shared" ref="X17:X22" si="48">SUM(M17,V17)</f>
        <v>25</v>
      </c>
      <c r="Y17" s="32">
        <f t="shared" ref="Y17:Y20" si="49">AVERAGE(R17,P17,I17,G17)</f>
        <v>33.5</v>
      </c>
      <c r="Z17" s="129"/>
      <c r="AA17" s="32">
        <v>36</v>
      </c>
      <c r="AB17" s="35"/>
      <c r="AC17" s="32">
        <v>41</v>
      </c>
      <c r="AD17" s="120"/>
      <c r="AE17" s="32">
        <f t="shared" ref="AE17:AE35" si="50">SUM(AA17,AC17)</f>
        <v>77</v>
      </c>
      <c r="AF17" s="121"/>
      <c r="AG17" s="32">
        <v>3</v>
      </c>
      <c r="AH17" s="123"/>
      <c r="AI17" s="124">
        <f t="shared" ref="AI17:AI22" si="51">SUM(X17,AG17)</f>
        <v>28</v>
      </c>
      <c r="AJ17" s="32">
        <f t="shared" ref="AJ17:AJ22" si="52">AVERAGE(AC17,AA17,R17,P17,I17,G17)</f>
        <v>35.166666666666664</v>
      </c>
      <c r="AK17" s="122"/>
      <c r="AL17" s="18">
        <v>29</v>
      </c>
      <c r="AM17" s="55"/>
      <c r="AN17" s="32">
        <v>37</v>
      </c>
      <c r="AO17" s="55"/>
      <c r="AP17" s="15">
        <f t="shared" ref="AP17:AP35" si="53">SUM(AL17:AN17)</f>
        <v>66</v>
      </c>
      <c r="AQ17" s="55"/>
      <c r="AR17" s="32">
        <v>19</v>
      </c>
      <c r="AS17" s="120"/>
      <c r="AT17" s="124">
        <f t="shared" ref="AT17:AT35" si="54">SUM(AR17,AI17)</f>
        <v>47</v>
      </c>
      <c r="AU17" s="125">
        <f t="shared" ref="AU17:AU35" si="55">AVERAGE(G17,I17,P17,R17,AA17,AC17,AL17,AN17)</f>
        <v>34.625</v>
      </c>
      <c r="AV17" s="122"/>
      <c r="AW17" s="32">
        <v>40</v>
      </c>
      <c r="AX17" s="46"/>
      <c r="AY17" s="32">
        <v>39</v>
      </c>
      <c r="AZ17" s="46"/>
      <c r="BA17" s="32">
        <f t="shared" ref="BA17:BA48" si="56">SUM(AW17,AY17)</f>
        <v>79</v>
      </c>
      <c r="BB17" s="55"/>
      <c r="BC17" s="32">
        <v>3</v>
      </c>
      <c r="BD17" s="120"/>
      <c r="BE17" s="124">
        <f t="shared" ref="BE17:BE53" si="57">SUM(AT17,BC17)</f>
        <v>50</v>
      </c>
      <c r="BF17" s="127">
        <f t="shared" ref="BF17:BF23" si="58">AVERAGE(AY17,AW17,AN17,AL17,AC17,AA17,R17,P17,I17,G17)</f>
        <v>35.6</v>
      </c>
      <c r="BG17" s="122"/>
      <c r="BH17" s="15" t="s">
        <v>23</v>
      </c>
      <c r="BI17" s="46"/>
      <c r="BJ17" s="18" t="s">
        <v>23</v>
      </c>
      <c r="BK17" s="46"/>
      <c r="BL17" s="15">
        <f t="shared" ref="BL17:BL25" si="59">SUM(BH17:BJ17)</f>
        <v>0</v>
      </c>
      <c r="BM17" s="55"/>
      <c r="BN17" s="32" t="s">
        <v>23</v>
      </c>
      <c r="BO17" s="120"/>
      <c r="BP17" s="124">
        <f t="shared" ref="BP17:BP25" si="60">SUM(BE17,BN17)</f>
        <v>50</v>
      </c>
      <c r="BQ17" s="127">
        <f t="shared" ref="BQ17:BQ25" si="61">AVERAGE(BH17:BJ17,AW17:AY17,AL17:AN17,AA17:AC17,P17:R17,G17:I17)</f>
        <v>35.6</v>
      </c>
      <c r="BR17" s="122"/>
      <c r="BS17" s="18" t="s">
        <v>23</v>
      </c>
      <c r="BT17" s="46"/>
      <c r="BU17" s="15" t="s">
        <v>23</v>
      </c>
      <c r="BV17" s="46"/>
      <c r="BW17" s="15">
        <f t="shared" ref="BW17:BW25" si="62">SUM(BS17:BU17)</f>
        <v>0</v>
      </c>
      <c r="BX17" s="55"/>
      <c r="BY17" s="32" t="s">
        <v>23</v>
      </c>
      <c r="BZ17" s="120"/>
      <c r="CA17" s="124">
        <f t="shared" ref="CA17:CA25" si="63">SUM(BP17,BY17)</f>
        <v>50</v>
      </c>
      <c r="CB17" s="127">
        <f t="shared" ref="CB17:CB25" si="64">AVERAGE(BU17,BS17,BJ17,BH17,AY17,AW17,AN17,AL17,AC17,AA17,R17,P17,I17,G17)</f>
        <v>35.6</v>
      </c>
      <c r="CC17" s="122"/>
      <c r="CD17" s="15" t="s">
        <v>23</v>
      </c>
      <c r="CE17" s="55"/>
      <c r="CF17" s="15" t="s">
        <v>23</v>
      </c>
      <c r="CG17" s="55"/>
      <c r="CH17" s="15">
        <f t="shared" ref="CH17:CH25" si="65">SUM(CD17:CF17)</f>
        <v>0</v>
      </c>
      <c r="CI17" s="55"/>
      <c r="CJ17" s="32" t="s">
        <v>23</v>
      </c>
      <c r="CK17" s="120"/>
      <c r="CL17" s="124">
        <f t="shared" ref="CL17:CL25" si="66">SUM(CA17,CJ17)</f>
        <v>50</v>
      </c>
      <c r="CM17" s="127">
        <f t="shared" ref="CM17:CM25" si="67">AVERAGE(CF17,CD17,BU17,BS17,BJ17,BH17,AY17,AW17,AN17,AL17,AC17,AA17,R17,P17,I17,G17)</f>
        <v>35.6</v>
      </c>
    </row>
    <row r="18" spans="1:91" s="52" customFormat="1" ht="11.45" customHeight="1">
      <c r="A18" s="25" t="s">
        <v>12</v>
      </c>
      <c r="B18" s="118" t="s">
        <v>138</v>
      </c>
      <c r="C18" s="118" t="s">
        <v>139</v>
      </c>
      <c r="D18" s="19">
        <v>66452</v>
      </c>
      <c r="E18" s="20" t="s">
        <v>132</v>
      </c>
      <c r="F18" s="128"/>
      <c r="G18" s="15">
        <v>34</v>
      </c>
      <c r="H18" s="120"/>
      <c r="I18" s="18">
        <v>29</v>
      </c>
      <c r="J18" s="120"/>
      <c r="K18" s="15">
        <f t="shared" si="45"/>
        <v>63</v>
      </c>
      <c r="L18" s="121"/>
      <c r="M18" s="32">
        <v>15</v>
      </c>
      <c r="N18" s="32">
        <f t="shared" si="46"/>
        <v>31.5</v>
      </c>
      <c r="O18" s="122"/>
      <c r="P18" s="61" t="s">
        <v>23</v>
      </c>
      <c r="Q18" s="120"/>
      <c r="R18" s="18" t="s">
        <v>23</v>
      </c>
      <c r="S18" s="120"/>
      <c r="T18" s="18">
        <f t="shared" si="47"/>
        <v>0</v>
      </c>
      <c r="U18" s="121"/>
      <c r="V18" s="32" t="s">
        <v>23</v>
      </c>
      <c r="W18" s="123"/>
      <c r="X18" s="32">
        <f t="shared" si="48"/>
        <v>15</v>
      </c>
      <c r="Y18" s="32">
        <f t="shared" si="49"/>
        <v>31.5</v>
      </c>
      <c r="Z18" s="129"/>
      <c r="AA18" s="18" t="s">
        <v>23</v>
      </c>
      <c r="AB18" s="35"/>
      <c r="AC18" s="15" t="s">
        <v>23</v>
      </c>
      <c r="AD18" s="120"/>
      <c r="AE18" s="15">
        <f t="shared" si="50"/>
        <v>0</v>
      </c>
      <c r="AF18" s="121"/>
      <c r="AG18" s="32" t="s">
        <v>23</v>
      </c>
      <c r="AH18" s="123"/>
      <c r="AI18" s="124">
        <f t="shared" si="51"/>
        <v>15</v>
      </c>
      <c r="AJ18" s="32">
        <f t="shared" si="52"/>
        <v>31.5</v>
      </c>
      <c r="AK18" s="122"/>
      <c r="AL18" s="15">
        <v>33</v>
      </c>
      <c r="AM18" s="55"/>
      <c r="AN18" s="15">
        <v>30</v>
      </c>
      <c r="AO18" s="55"/>
      <c r="AP18" s="15">
        <f t="shared" si="53"/>
        <v>63</v>
      </c>
      <c r="AQ18" s="55"/>
      <c r="AR18" s="32">
        <v>22</v>
      </c>
      <c r="AT18" s="124">
        <f t="shared" si="54"/>
        <v>37</v>
      </c>
      <c r="AU18" s="125">
        <f t="shared" si="55"/>
        <v>31.5</v>
      </c>
      <c r="AV18" s="126"/>
      <c r="AW18" s="15">
        <v>34</v>
      </c>
      <c r="AX18" s="46"/>
      <c r="AY18" s="15">
        <v>35</v>
      </c>
      <c r="AZ18" s="46"/>
      <c r="BA18" s="15">
        <f t="shared" si="56"/>
        <v>69</v>
      </c>
      <c r="BB18" s="55"/>
      <c r="BC18" s="32">
        <v>13</v>
      </c>
      <c r="BE18" s="124">
        <f t="shared" si="57"/>
        <v>50</v>
      </c>
      <c r="BF18" s="127">
        <f t="shared" si="58"/>
        <v>32.5</v>
      </c>
      <c r="BG18" s="126"/>
      <c r="BH18" s="15" t="s">
        <v>23</v>
      </c>
      <c r="BI18" s="46"/>
      <c r="BJ18" s="18" t="s">
        <v>23</v>
      </c>
      <c r="BK18" s="46"/>
      <c r="BL18" s="15">
        <f t="shared" si="59"/>
        <v>0</v>
      </c>
      <c r="BM18" s="55"/>
      <c r="BN18" s="32" t="s">
        <v>23</v>
      </c>
      <c r="BP18" s="124">
        <f t="shared" si="60"/>
        <v>50</v>
      </c>
      <c r="BQ18" s="127">
        <f t="shared" si="61"/>
        <v>32.5</v>
      </c>
      <c r="BR18" s="126"/>
      <c r="BS18" s="18" t="s">
        <v>23</v>
      </c>
      <c r="BT18" s="46"/>
      <c r="BU18" s="15" t="s">
        <v>23</v>
      </c>
      <c r="BV18" s="46"/>
      <c r="BW18" s="15">
        <f t="shared" si="62"/>
        <v>0</v>
      </c>
      <c r="BX18" s="55"/>
      <c r="BY18" s="32" t="s">
        <v>23</v>
      </c>
      <c r="BZ18" s="120"/>
      <c r="CA18" s="124">
        <f t="shared" si="63"/>
        <v>50</v>
      </c>
      <c r="CB18" s="127">
        <f t="shared" si="64"/>
        <v>32.5</v>
      </c>
      <c r="CC18" s="126"/>
      <c r="CD18" s="15" t="s">
        <v>23</v>
      </c>
      <c r="CE18" s="55"/>
      <c r="CF18" s="15" t="s">
        <v>23</v>
      </c>
      <c r="CG18" s="55"/>
      <c r="CH18" s="15">
        <f t="shared" si="65"/>
        <v>0</v>
      </c>
      <c r="CI18" s="55"/>
      <c r="CJ18" s="32" t="s">
        <v>23</v>
      </c>
      <c r="CK18" s="120"/>
      <c r="CL18" s="124">
        <f t="shared" si="66"/>
        <v>50</v>
      </c>
      <c r="CM18" s="127">
        <f t="shared" si="67"/>
        <v>32.5</v>
      </c>
    </row>
    <row r="19" spans="1:91" s="120" customFormat="1" ht="11.45" customHeight="1">
      <c r="A19" s="25" t="s">
        <v>13</v>
      </c>
      <c r="B19" s="138" t="s">
        <v>184</v>
      </c>
      <c r="C19" s="138" t="s">
        <v>185</v>
      </c>
      <c r="D19" s="32">
        <v>37780</v>
      </c>
      <c r="E19" s="139" t="s">
        <v>98</v>
      </c>
      <c r="F19" s="128"/>
      <c r="G19" s="15">
        <v>30</v>
      </c>
      <c r="I19" s="18">
        <v>29</v>
      </c>
      <c r="K19" s="18">
        <f t="shared" si="45"/>
        <v>59</v>
      </c>
      <c r="L19" s="121"/>
      <c r="M19" s="32">
        <v>22</v>
      </c>
      <c r="N19" s="32">
        <f t="shared" si="46"/>
        <v>29.5</v>
      </c>
      <c r="O19" s="122"/>
      <c r="P19" s="61">
        <v>28</v>
      </c>
      <c r="R19" s="18">
        <v>31</v>
      </c>
      <c r="T19" s="18">
        <f t="shared" si="47"/>
        <v>59</v>
      </c>
      <c r="U19" s="121"/>
      <c r="V19" s="32">
        <v>25</v>
      </c>
      <c r="W19" s="123"/>
      <c r="X19" s="32">
        <f t="shared" si="48"/>
        <v>47</v>
      </c>
      <c r="Y19" s="32">
        <f t="shared" si="49"/>
        <v>29.5</v>
      </c>
      <c r="Z19" s="129"/>
      <c r="AA19" s="18" t="s">
        <v>23</v>
      </c>
      <c r="AB19" s="35"/>
      <c r="AC19" s="15" t="s">
        <v>23</v>
      </c>
      <c r="AE19" s="15">
        <f t="shared" si="50"/>
        <v>0</v>
      </c>
      <c r="AF19" s="121"/>
      <c r="AG19" s="32" t="s">
        <v>23</v>
      </c>
      <c r="AH19" s="123"/>
      <c r="AI19" s="124">
        <f t="shared" si="51"/>
        <v>47</v>
      </c>
      <c r="AJ19" s="32">
        <f t="shared" si="52"/>
        <v>29.5</v>
      </c>
      <c r="AK19" s="122"/>
      <c r="AL19" s="18" t="s">
        <v>23</v>
      </c>
      <c r="AM19" s="55"/>
      <c r="AN19" s="18" t="s">
        <v>23</v>
      </c>
      <c r="AO19" s="55"/>
      <c r="AP19" s="32">
        <f t="shared" si="53"/>
        <v>0</v>
      </c>
      <c r="AQ19" s="55"/>
      <c r="AR19" s="32" t="s">
        <v>23</v>
      </c>
      <c r="AS19" s="52"/>
      <c r="AT19" s="124">
        <f t="shared" si="54"/>
        <v>47</v>
      </c>
      <c r="AU19" s="53">
        <f t="shared" si="55"/>
        <v>29.5</v>
      </c>
      <c r="AV19" s="126"/>
      <c r="AW19" s="15" t="s">
        <v>23</v>
      </c>
      <c r="AX19" s="46"/>
      <c r="AY19" s="15" t="s">
        <v>23</v>
      </c>
      <c r="AZ19" s="46"/>
      <c r="BA19" s="18">
        <f t="shared" si="56"/>
        <v>0</v>
      </c>
      <c r="BB19" s="55"/>
      <c r="BC19" s="32" t="s">
        <v>23</v>
      </c>
      <c r="BD19" s="52"/>
      <c r="BE19" s="124">
        <f t="shared" si="57"/>
        <v>47</v>
      </c>
      <c r="BF19" s="127">
        <f t="shared" si="58"/>
        <v>29.5</v>
      </c>
      <c r="BG19" s="126"/>
      <c r="BH19" s="15" t="s">
        <v>23</v>
      </c>
      <c r="BI19" s="46"/>
      <c r="BJ19" s="18" t="s">
        <v>23</v>
      </c>
      <c r="BK19" s="46"/>
      <c r="BL19" s="15">
        <f t="shared" si="59"/>
        <v>0</v>
      </c>
      <c r="BM19" s="55"/>
      <c r="BN19" s="32" t="s">
        <v>23</v>
      </c>
      <c r="BO19" s="52"/>
      <c r="BP19" s="124">
        <f t="shared" si="60"/>
        <v>47</v>
      </c>
      <c r="BQ19" s="127">
        <f t="shared" si="61"/>
        <v>29.5</v>
      </c>
      <c r="BR19" s="126"/>
      <c r="BS19" s="18" t="s">
        <v>23</v>
      </c>
      <c r="BT19" s="46"/>
      <c r="BU19" s="15" t="s">
        <v>23</v>
      </c>
      <c r="BV19" s="46"/>
      <c r="BW19" s="15">
        <f t="shared" si="62"/>
        <v>0</v>
      </c>
      <c r="BX19" s="55"/>
      <c r="BY19" s="32" t="s">
        <v>23</v>
      </c>
      <c r="CA19" s="124">
        <f t="shared" si="63"/>
        <v>47</v>
      </c>
      <c r="CB19" s="127">
        <f t="shared" si="64"/>
        <v>29.5</v>
      </c>
      <c r="CC19" s="126"/>
      <c r="CD19" s="15" t="s">
        <v>23</v>
      </c>
      <c r="CE19" s="55"/>
      <c r="CF19" s="15" t="s">
        <v>23</v>
      </c>
      <c r="CG19" s="55"/>
      <c r="CH19" s="18">
        <f t="shared" si="65"/>
        <v>0</v>
      </c>
      <c r="CI19" s="55"/>
      <c r="CJ19" s="32" t="s">
        <v>23</v>
      </c>
      <c r="CL19" s="124">
        <f t="shared" si="66"/>
        <v>47</v>
      </c>
      <c r="CM19" s="127">
        <f t="shared" si="67"/>
        <v>29.5</v>
      </c>
    </row>
    <row r="20" spans="1:91" s="52" customFormat="1" ht="11.45" customHeight="1">
      <c r="A20" s="25" t="s">
        <v>14</v>
      </c>
      <c r="B20" s="118" t="s">
        <v>102</v>
      </c>
      <c r="C20" s="118" t="s">
        <v>103</v>
      </c>
      <c r="D20" s="19">
        <v>66101</v>
      </c>
      <c r="E20" s="20" t="s">
        <v>101</v>
      </c>
      <c r="F20" s="128"/>
      <c r="G20" s="15">
        <v>34</v>
      </c>
      <c r="H20" s="120"/>
      <c r="I20" s="18">
        <v>29</v>
      </c>
      <c r="J20" s="120"/>
      <c r="K20" s="15">
        <f t="shared" si="45"/>
        <v>63</v>
      </c>
      <c r="L20" s="121"/>
      <c r="M20" s="32">
        <v>15</v>
      </c>
      <c r="N20" s="32">
        <f t="shared" si="46"/>
        <v>31.5</v>
      </c>
      <c r="O20" s="122"/>
      <c r="P20" s="61">
        <v>37</v>
      </c>
      <c r="Q20" s="120"/>
      <c r="R20" s="18">
        <v>42</v>
      </c>
      <c r="S20" s="120"/>
      <c r="T20" s="18">
        <f t="shared" si="47"/>
        <v>79</v>
      </c>
      <c r="U20" s="121"/>
      <c r="V20" s="32">
        <v>2</v>
      </c>
      <c r="W20" s="123"/>
      <c r="X20" s="32">
        <f t="shared" si="48"/>
        <v>17</v>
      </c>
      <c r="Y20" s="123">
        <f t="shared" si="49"/>
        <v>35.5</v>
      </c>
      <c r="Z20" s="129"/>
      <c r="AA20" s="32">
        <v>38</v>
      </c>
      <c r="AB20" s="35"/>
      <c r="AC20" s="15">
        <v>33</v>
      </c>
      <c r="AD20" s="120"/>
      <c r="AE20" s="15">
        <f t="shared" si="50"/>
        <v>71</v>
      </c>
      <c r="AF20" s="121"/>
      <c r="AG20" s="32">
        <v>8</v>
      </c>
      <c r="AH20" s="123"/>
      <c r="AI20" s="124">
        <f t="shared" si="51"/>
        <v>25</v>
      </c>
      <c r="AJ20" s="32">
        <f t="shared" si="52"/>
        <v>35.5</v>
      </c>
      <c r="AK20" s="122"/>
      <c r="AL20" s="32">
        <v>38</v>
      </c>
      <c r="AM20" s="55"/>
      <c r="AN20" s="18">
        <v>29</v>
      </c>
      <c r="AO20" s="55"/>
      <c r="AP20" s="15">
        <f t="shared" si="53"/>
        <v>67</v>
      </c>
      <c r="AQ20" s="55"/>
      <c r="AR20" s="32">
        <v>18</v>
      </c>
      <c r="AS20" s="120"/>
      <c r="AT20" s="124">
        <f t="shared" si="54"/>
        <v>43</v>
      </c>
      <c r="AU20" s="125">
        <f t="shared" si="55"/>
        <v>35</v>
      </c>
      <c r="AV20" s="122"/>
      <c r="AW20" s="57">
        <v>41</v>
      </c>
      <c r="AX20" s="142"/>
      <c r="AY20" s="57">
        <v>36</v>
      </c>
      <c r="AZ20" s="142"/>
      <c r="BA20" s="57">
        <f t="shared" si="56"/>
        <v>77</v>
      </c>
      <c r="BB20" s="55"/>
      <c r="BC20" s="32">
        <v>4</v>
      </c>
      <c r="BD20" s="120"/>
      <c r="BE20" s="124">
        <f t="shared" si="57"/>
        <v>47</v>
      </c>
      <c r="BF20" s="127">
        <f t="shared" si="58"/>
        <v>35.700000000000003</v>
      </c>
      <c r="BG20" s="122"/>
      <c r="BH20" s="15" t="s">
        <v>23</v>
      </c>
      <c r="BI20" s="46"/>
      <c r="BJ20" s="18" t="s">
        <v>23</v>
      </c>
      <c r="BK20" s="46"/>
      <c r="BL20" s="15">
        <f t="shared" si="59"/>
        <v>0</v>
      </c>
      <c r="BM20" s="55"/>
      <c r="BN20" s="32" t="s">
        <v>23</v>
      </c>
      <c r="BO20" s="120"/>
      <c r="BP20" s="124">
        <f t="shared" si="60"/>
        <v>47</v>
      </c>
      <c r="BQ20" s="127">
        <f t="shared" si="61"/>
        <v>35.700000000000003</v>
      </c>
      <c r="BR20" s="122"/>
      <c r="BS20" s="18" t="s">
        <v>23</v>
      </c>
      <c r="BT20" s="46"/>
      <c r="BU20" s="15" t="s">
        <v>23</v>
      </c>
      <c r="BV20" s="46"/>
      <c r="BW20" s="15">
        <f t="shared" si="62"/>
        <v>0</v>
      </c>
      <c r="BX20" s="55"/>
      <c r="BY20" s="32" t="s">
        <v>23</v>
      </c>
      <c r="BZ20" s="120"/>
      <c r="CA20" s="124">
        <f t="shared" si="63"/>
        <v>47</v>
      </c>
      <c r="CB20" s="127">
        <f t="shared" si="64"/>
        <v>35.700000000000003</v>
      </c>
      <c r="CC20" s="122"/>
      <c r="CD20" s="15" t="s">
        <v>23</v>
      </c>
      <c r="CE20" s="55"/>
      <c r="CF20" s="15" t="s">
        <v>23</v>
      </c>
      <c r="CG20" s="55"/>
      <c r="CH20" s="32">
        <f t="shared" si="65"/>
        <v>0</v>
      </c>
      <c r="CI20" s="55"/>
      <c r="CJ20" s="32" t="s">
        <v>23</v>
      </c>
      <c r="CK20" s="120"/>
      <c r="CL20" s="124">
        <f t="shared" si="66"/>
        <v>47</v>
      </c>
      <c r="CM20" s="127">
        <f t="shared" si="67"/>
        <v>35.700000000000003</v>
      </c>
    </row>
    <row r="21" spans="1:91" s="120" customFormat="1" ht="11.45" customHeight="1">
      <c r="A21" s="25" t="s">
        <v>15</v>
      </c>
      <c r="B21" s="118" t="s">
        <v>55</v>
      </c>
      <c r="C21" s="118" t="s">
        <v>190</v>
      </c>
      <c r="D21" s="19">
        <v>66793</v>
      </c>
      <c r="E21" s="20" t="s">
        <v>32</v>
      </c>
      <c r="F21" s="128"/>
      <c r="G21" s="57">
        <v>39</v>
      </c>
      <c r="I21" s="15">
        <v>35</v>
      </c>
      <c r="K21" s="32">
        <f t="shared" si="45"/>
        <v>74</v>
      </c>
      <c r="L21" s="121"/>
      <c r="M21" s="32">
        <v>0</v>
      </c>
      <c r="N21" s="32">
        <f t="shared" si="46"/>
        <v>37</v>
      </c>
      <c r="O21" s="122"/>
      <c r="P21" s="61" t="s">
        <v>23</v>
      </c>
      <c r="R21" s="18" t="s">
        <v>23</v>
      </c>
      <c r="T21" s="15">
        <f t="shared" si="47"/>
        <v>0</v>
      </c>
      <c r="U21" s="121"/>
      <c r="V21" s="32" t="s">
        <v>23</v>
      </c>
      <c r="W21" s="123"/>
      <c r="X21" s="32">
        <f t="shared" si="48"/>
        <v>0</v>
      </c>
      <c r="Y21" s="32">
        <f>AVERAGE(R21,P21,I21,G21)</f>
        <v>37</v>
      </c>
      <c r="Z21" s="122"/>
      <c r="AA21" s="15">
        <v>33</v>
      </c>
      <c r="AB21" s="35"/>
      <c r="AC21" s="15">
        <v>32</v>
      </c>
      <c r="AE21" s="15">
        <f t="shared" si="50"/>
        <v>65</v>
      </c>
      <c r="AF21" s="121"/>
      <c r="AG21" s="32">
        <v>20</v>
      </c>
      <c r="AH21" s="123"/>
      <c r="AI21" s="124">
        <f t="shared" si="51"/>
        <v>20</v>
      </c>
      <c r="AJ21" s="32">
        <f t="shared" si="52"/>
        <v>34.75</v>
      </c>
      <c r="AK21" s="122"/>
      <c r="AL21" s="15">
        <v>35</v>
      </c>
      <c r="AM21" s="55"/>
      <c r="AN21" s="15">
        <v>35</v>
      </c>
      <c r="AO21" s="55"/>
      <c r="AP21" s="15">
        <f t="shared" si="53"/>
        <v>70</v>
      </c>
      <c r="AQ21" s="55"/>
      <c r="AR21" s="32">
        <v>11</v>
      </c>
      <c r="AT21" s="124">
        <f t="shared" si="54"/>
        <v>31</v>
      </c>
      <c r="AU21" s="53">
        <f t="shared" si="55"/>
        <v>34.833333333333336</v>
      </c>
      <c r="AV21" s="122"/>
      <c r="AW21" s="15">
        <v>37</v>
      </c>
      <c r="AX21" s="46"/>
      <c r="AY21" s="15">
        <v>31</v>
      </c>
      <c r="AZ21" s="46"/>
      <c r="BA21" s="15">
        <f t="shared" si="56"/>
        <v>68</v>
      </c>
      <c r="BB21" s="55"/>
      <c r="BC21" s="32">
        <v>14</v>
      </c>
      <c r="BE21" s="124">
        <f t="shared" si="57"/>
        <v>45</v>
      </c>
      <c r="BF21" s="127">
        <f t="shared" si="58"/>
        <v>34.625</v>
      </c>
      <c r="BG21" s="122"/>
      <c r="BH21" s="15" t="s">
        <v>23</v>
      </c>
      <c r="BI21" s="46"/>
      <c r="BJ21" s="18" t="s">
        <v>23</v>
      </c>
      <c r="BK21" s="46"/>
      <c r="BL21" s="15">
        <f t="shared" si="59"/>
        <v>0</v>
      </c>
      <c r="BM21" s="55"/>
      <c r="BN21" s="32" t="s">
        <v>23</v>
      </c>
      <c r="BP21" s="124">
        <f t="shared" si="60"/>
        <v>45</v>
      </c>
      <c r="BQ21" s="127">
        <f t="shared" si="61"/>
        <v>34.625</v>
      </c>
      <c r="BR21" s="122"/>
      <c r="BS21" s="18" t="s">
        <v>23</v>
      </c>
      <c r="BT21" s="46"/>
      <c r="BU21" s="15" t="s">
        <v>23</v>
      </c>
      <c r="BV21" s="46"/>
      <c r="BW21" s="18">
        <f t="shared" si="62"/>
        <v>0</v>
      </c>
      <c r="BX21" s="55"/>
      <c r="BY21" s="32" t="s">
        <v>23</v>
      </c>
      <c r="CA21" s="124">
        <f t="shared" si="63"/>
        <v>45</v>
      </c>
      <c r="CB21" s="127">
        <f t="shared" si="64"/>
        <v>34.625</v>
      </c>
      <c r="CC21" s="122"/>
      <c r="CD21" s="15" t="s">
        <v>23</v>
      </c>
      <c r="CE21" s="55"/>
      <c r="CF21" s="15" t="s">
        <v>23</v>
      </c>
      <c r="CG21" s="55"/>
      <c r="CH21" s="18">
        <f t="shared" si="65"/>
        <v>0</v>
      </c>
      <c r="CI21" s="55"/>
      <c r="CJ21" s="32" t="s">
        <v>23</v>
      </c>
      <c r="CL21" s="124">
        <f t="shared" si="66"/>
        <v>45</v>
      </c>
      <c r="CM21" s="127">
        <f t="shared" si="67"/>
        <v>34.625</v>
      </c>
    </row>
    <row r="22" spans="1:91" s="120" customFormat="1" ht="11.45" customHeight="1">
      <c r="A22" s="25" t="s">
        <v>16</v>
      </c>
      <c r="B22" s="118" t="s">
        <v>47</v>
      </c>
      <c r="C22" s="118" t="s">
        <v>48</v>
      </c>
      <c r="D22" s="19">
        <v>66285</v>
      </c>
      <c r="E22" s="20" t="s">
        <v>44</v>
      </c>
      <c r="F22" s="128"/>
      <c r="G22" s="15">
        <v>30</v>
      </c>
      <c r="I22" s="15">
        <v>33</v>
      </c>
      <c r="K22" s="15">
        <f t="shared" si="45"/>
        <v>63</v>
      </c>
      <c r="L22" s="121"/>
      <c r="M22" s="32">
        <v>15</v>
      </c>
      <c r="N22" s="32">
        <f t="shared" si="46"/>
        <v>31.5</v>
      </c>
      <c r="O22" s="122"/>
      <c r="P22" s="61" t="s">
        <v>23</v>
      </c>
      <c r="R22" s="18" t="s">
        <v>23</v>
      </c>
      <c r="T22" s="18">
        <f t="shared" si="47"/>
        <v>0</v>
      </c>
      <c r="U22" s="121"/>
      <c r="V22" s="32" t="s">
        <v>23</v>
      </c>
      <c r="W22" s="123"/>
      <c r="X22" s="32">
        <f t="shared" si="48"/>
        <v>15</v>
      </c>
      <c r="Y22" s="32">
        <f>AVERAGE(R22,P22,I22,G22)</f>
        <v>31.5</v>
      </c>
      <c r="Z22" s="122"/>
      <c r="AA22" s="15">
        <v>32</v>
      </c>
      <c r="AB22" s="35"/>
      <c r="AC22" s="15">
        <v>31</v>
      </c>
      <c r="AE22" s="15">
        <f t="shared" si="50"/>
        <v>63</v>
      </c>
      <c r="AF22" s="121"/>
      <c r="AG22" s="32">
        <v>24</v>
      </c>
      <c r="AH22" s="123"/>
      <c r="AI22" s="124">
        <f t="shared" si="51"/>
        <v>39</v>
      </c>
      <c r="AJ22" s="32">
        <f t="shared" si="52"/>
        <v>31.5</v>
      </c>
      <c r="AK22" s="122"/>
      <c r="AL22" s="18" t="s">
        <v>23</v>
      </c>
      <c r="AM22" s="55"/>
      <c r="AN22" s="18" t="s">
        <v>23</v>
      </c>
      <c r="AO22" s="55"/>
      <c r="AP22" s="15">
        <f t="shared" si="53"/>
        <v>0</v>
      </c>
      <c r="AQ22" s="55"/>
      <c r="AR22" s="32" t="s">
        <v>23</v>
      </c>
      <c r="AT22" s="124">
        <f t="shared" si="54"/>
        <v>39</v>
      </c>
      <c r="AU22" s="125">
        <f t="shared" si="55"/>
        <v>31.5</v>
      </c>
      <c r="AV22" s="122"/>
      <c r="AW22" s="15" t="s">
        <v>23</v>
      </c>
      <c r="AX22" s="46"/>
      <c r="AY22" s="15" t="s">
        <v>23</v>
      </c>
      <c r="AZ22" s="46"/>
      <c r="BA22" s="18">
        <f t="shared" si="56"/>
        <v>0</v>
      </c>
      <c r="BB22" s="55"/>
      <c r="BC22" s="32" t="s">
        <v>23</v>
      </c>
      <c r="BE22" s="124">
        <f t="shared" si="57"/>
        <v>39</v>
      </c>
      <c r="BF22" s="127">
        <f t="shared" si="58"/>
        <v>31.5</v>
      </c>
      <c r="BG22" s="122"/>
      <c r="BH22" s="15" t="s">
        <v>23</v>
      </c>
      <c r="BI22" s="46"/>
      <c r="BJ22" s="18" t="s">
        <v>23</v>
      </c>
      <c r="BK22" s="46"/>
      <c r="BL22" s="15">
        <f t="shared" si="59"/>
        <v>0</v>
      </c>
      <c r="BM22" s="55"/>
      <c r="BN22" s="32" t="s">
        <v>23</v>
      </c>
      <c r="BP22" s="124">
        <f t="shared" si="60"/>
        <v>39</v>
      </c>
      <c r="BQ22" s="127">
        <f t="shared" si="61"/>
        <v>31.5</v>
      </c>
      <c r="BR22" s="122"/>
      <c r="BS22" s="18" t="s">
        <v>23</v>
      </c>
      <c r="BT22" s="46"/>
      <c r="BU22" s="15" t="s">
        <v>23</v>
      </c>
      <c r="BV22" s="46"/>
      <c r="BW22" s="57">
        <f t="shared" si="62"/>
        <v>0</v>
      </c>
      <c r="BX22" s="55"/>
      <c r="BY22" s="32" t="s">
        <v>23</v>
      </c>
      <c r="CA22" s="124">
        <f t="shared" si="63"/>
        <v>39</v>
      </c>
      <c r="CB22" s="127">
        <f t="shared" si="64"/>
        <v>31.5</v>
      </c>
      <c r="CC22" s="122"/>
      <c r="CD22" s="15" t="s">
        <v>23</v>
      </c>
      <c r="CE22" s="55"/>
      <c r="CF22" s="15" t="s">
        <v>23</v>
      </c>
      <c r="CG22" s="55"/>
      <c r="CH22" s="18">
        <f t="shared" si="65"/>
        <v>0</v>
      </c>
      <c r="CI22" s="55"/>
      <c r="CJ22" s="32" t="s">
        <v>23</v>
      </c>
      <c r="CL22" s="124">
        <f t="shared" si="66"/>
        <v>39</v>
      </c>
      <c r="CM22" s="127">
        <f t="shared" si="67"/>
        <v>31.5</v>
      </c>
    </row>
    <row r="23" spans="1:91" s="52" customFormat="1" ht="11.45" customHeight="1">
      <c r="A23" s="25" t="s">
        <v>17</v>
      </c>
      <c r="B23" s="118" t="s">
        <v>217</v>
      </c>
      <c r="C23" s="118" t="s">
        <v>218</v>
      </c>
      <c r="D23" s="19">
        <v>64989</v>
      </c>
      <c r="E23" s="20" t="s">
        <v>216</v>
      </c>
      <c r="F23" s="128"/>
      <c r="G23" s="18" t="s">
        <v>23</v>
      </c>
      <c r="H23" s="120"/>
      <c r="I23" s="18" t="s">
        <v>23</v>
      </c>
      <c r="J23" s="120"/>
      <c r="K23" s="57"/>
      <c r="L23" s="121"/>
      <c r="M23" s="32"/>
      <c r="N23" s="32"/>
      <c r="O23" s="122"/>
      <c r="P23" s="61" t="s">
        <v>23</v>
      </c>
      <c r="Q23" s="120"/>
      <c r="R23" s="18" t="s">
        <v>23</v>
      </c>
      <c r="S23" s="120"/>
      <c r="T23" s="32"/>
      <c r="U23" s="121"/>
      <c r="V23" s="32" t="s">
        <v>23</v>
      </c>
      <c r="W23" s="123"/>
      <c r="X23" s="32"/>
      <c r="Y23" s="32"/>
      <c r="Z23" s="130"/>
      <c r="AA23" s="18"/>
      <c r="AB23" s="35"/>
      <c r="AC23" s="15"/>
      <c r="AD23" s="120"/>
      <c r="AE23" s="15">
        <f t="shared" si="50"/>
        <v>0</v>
      </c>
      <c r="AF23" s="121"/>
      <c r="AG23" s="32"/>
      <c r="AH23" s="123"/>
      <c r="AI23" s="124"/>
      <c r="AJ23" s="32"/>
      <c r="AK23" s="122"/>
      <c r="AL23" s="32">
        <v>40</v>
      </c>
      <c r="AM23" s="55"/>
      <c r="AN23" s="18">
        <v>25</v>
      </c>
      <c r="AO23" s="55"/>
      <c r="AP23" s="15">
        <f t="shared" si="53"/>
        <v>65</v>
      </c>
      <c r="AQ23" s="55"/>
      <c r="AR23" s="32">
        <v>20</v>
      </c>
      <c r="AT23" s="124">
        <f t="shared" si="54"/>
        <v>20</v>
      </c>
      <c r="AU23" s="125">
        <f t="shared" si="55"/>
        <v>32.5</v>
      </c>
      <c r="AV23" s="126"/>
      <c r="AW23" s="15">
        <v>32</v>
      </c>
      <c r="AX23" s="46"/>
      <c r="AY23" s="15">
        <v>34</v>
      </c>
      <c r="AZ23" s="46"/>
      <c r="BA23" s="15">
        <f t="shared" si="56"/>
        <v>66</v>
      </c>
      <c r="BB23" s="55"/>
      <c r="BC23" s="32">
        <v>18</v>
      </c>
      <c r="BE23" s="124">
        <f t="shared" si="57"/>
        <v>38</v>
      </c>
      <c r="BF23" s="127">
        <f t="shared" si="58"/>
        <v>32.75</v>
      </c>
      <c r="BG23" s="126"/>
      <c r="BH23" s="15" t="s">
        <v>23</v>
      </c>
      <c r="BI23" s="46"/>
      <c r="BJ23" s="18" t="s">
        <v>23</v>
      </c>
      <c r="BK23" s="46"/>
      <c r="BL23" s="15">
        <f t="shared" si="59"/>
        <v>0</v>
      </c>
      <c r="BM23" s="55"/>
      <c r="BN23" s="32" t="s">
        <v>23</v>
      </c>
      <c r="BP23" s="124">
        <f t="shared" si="60"/>
        <v>38</v>
      </c>
      <c r="BQ23" s="127">
        <f t="shared" si="61"/>
        <v>32.75</v>
      </c>
      <c r="BR23" s="126"/>
      <c r="BS23" s="18" t="s">
        <v>23</v>
      </c>
      <c r="BT23" s="46"/>
      <c r="BU23" s="15" t="s">
        <v>23</v>
      </c>
      <c r="BV23" s="46"/>
      <c r="BW23" s="15">
        <f t="shared" si="62"/>
        <v>0</v>
      </c>
      <c r="BX23" s="55"/>
      <c r="BY23" s="32" t="s">
        <v>23</v>
      </c>
      <c r="BZ23" s="120"/>
      <c r="CA23" s="124">
        <f t="shared" si="63"/>
        <v>38</v>
      </c>
      <c r="CB23" s="127">
        <f t="shared" si="64"/>
        <v>32.75</v>
      </c>
      <c r="CC23" s="126"/>
      <c r="CD23" s="15" t="s">
        <v>23</v>
      </c>
      <c r="CE23" s="55"/>
      <c r="CF23" s="15" t="s">
        <v>23</v>
      </c>
      <c r="CG23" s="55"/>
      <c r="CH23" s="18">
        <f t="shared" si="65"/>
        <v>0</v>
      </c>
      <c r="CI23" s="55"/>
      <c r="CJ23" s="32" t="s">
        <v>23</v>
      </c>
      <c r="CK23" s="120"/>
      <c r="CL23" s="124">
        <f t="shared" si="66"/>
        <v>38</v>
      </c>
      <c r="CM23" s="127">
        <f t="shared" si="67"/>
        <v>32.75</v>
      </c>
    </row>
    <row r="24" spans="1:91" s="120" customFormat="1" ht="11.45" customHeight="1">
      <c r="A24" s="25" t="s">
        <v>18</v>
      </c>
      <c r="B24" s="118" t="s">
        <v>109</v>
      </c>
      <c r="C24" s="118" t="s">
        <v>49</v>
      </c>
      <c r="D24" s="19">
        <v>66581</v>
      </c>
      <c r="E24" s="20" t="s">
        <v>65</v>
      </c>
      <c r="F24" s="128"/>
      <c r="G24" s="15">
        <v>35</v>
      </c>
      <c r="I24" s="18">
        <v>29</v>
      </c>
      <c r="K24" s="15">
        <f>SUM(G24+I24)</f>
        <v>64</v>
      </c>
      <c r="L24" s="121"/>
      <c r="M24" s="32">
        <v>12</v>
      </c>
      <c r="N24" s="32">
        <f>AVERAGE(G24,I24)</f>
        <v>32</v>
      </c>
      <c r="O24" s="122"/>
      <c r="P24" s="61">
        <v>33</v>
      </c>
      <c r="R24" s="18">
        <v>33</v>
      </c>
      <c r="T24" s="18">
        <f>SUM(P24:R24)</f>
        <v>66</v>
      </c>
      <c r="U24" s="121"/>
      <c r="V24" s="32">
        <v>14</v>
      </c>
      <c r="W24" s="123"/>
      <c r="X24" s="32">
        <f>SUM(M24,V24)</f>
        <v>26</v>
      </c>
      <c r="Y24" s="32">
        <f>AVERAGE(R24,P24,I24,G24)</f>
        <v>32.5</v>
      </c>
      <c r="Z24" s="129"/>
      <c r="AA24" s="18" t="s">
        <v>23</v>
      </c>
      <c r="AB24" s="35"/>
      <c r="AC24" s="15" t="s">
        <v>23</v>
      </c>
      <c r="AE24" s="15">
        <f t="shared" si="50"/>
        <v>0</v>
      </c>
      <c r="AF24" s="121"/>
      <c r="AG24" s="32" t="s">
        <v>23</v>
      </c>
      <c r="AH24" s="123"/>
      <c r="AI24" s="124">
        <f t="shared" ref="AI24:AI34" si="68">SUM(X24,AG24)</f>
        <v>26</v>
      </c>
      <c r="AJ24" s="32">
        <f t="shared" ref="AJ24:AJ34" si="69">AVERAGE(AC24,AA24,R24,P24,I24,G24)</f>
        <v>32.5</v>
      </c>
      <c r="AK24" s="122"/>
      <c r="AL24" s="32">
        <v>38</v>
      </c>
      <c r="AM24" s="55"/>
      <c r="AN24" s="15">
        <v>33</v>
      </c>
      <c r="AO24" s="55"/>
      <c r="AP24" s="15">
        <f t="shared" si="53"/>
        <v>71</v>
      </c>
      <c r="AQ24" s="55"/>
      <c r="AR24" s="32">
        <v>10</v>
      </c>
      <c r="AT24" s="124">
        <f t="shared" si="54"/>
        <v>36</v>
      </c>
      <c r="AU24" s="118">
        <f t="shared" si="55"/>
        <v>33.5</v>
      </c>
      <c r="AV24" s="122"/>
      <c r="AW24" s="15" t="s">
        <v>23</v>
      </c>
      <c r="AX24" s="46"/>
      <c r="AY24" s="15" t="s">
        <v>23</v>
      </c>
      <c r="AZ24" s="46"/>
      <c r="BA24" s="18">
        <f t="shared" si="56"/>
        <v>0</v>
      </c>
      <c r="BB24" s="55"/>
      <c r="BC24" s="32" t="s">
        <v>23</v>
      </c>
      <c r="BE24" s="124">
        <f t="shared" si="57"/>
        <v>36</v>
      </c>
      <c r="BF24" s="127">
        <f t="shared" ref="BF24:BF27" si="70">AVERAGE(AY24,AW24,AN24,AL24,AC24,AA24,R24,P24,I24,G24)</f>
        <v>33.5</v>
      </c>
      <c r="BG24" s="122"/>
      <c r="BH24" s="15" t="s">
        <v>23</v>
      </c>
      <c r="BI24" s="46"/>
      <c r="BJ24" s="18" t="s">
        <v>23</v>
      </c>
      <c r="BK24" s="46"/>
      <c r="BL24" s="15">
        <f t="shared" si="59"/>
        <v>0</v>
      </c>
      <c r="BM24" s="55"/>
      <c r="BN24" s="32" t="s">
        <v>23</v>
      </c>
      <c r="BP24" s="124">
        <f t="shared" si="60"/>
        <v>36</v>
      </c>
      <c r="BQ24" s="127">
        <f t="shared" si="61"/>
        <v>33.5</v>
      </c>
      <c r="BR24" s="122"/>
      <c r="BS24" s="18" t="s">
        <v>23</v>
      </c>
      <c r="BT24" s="46"/>
      <c r="BU24" s="15" t="s">
        <v>23</v>
      </c>
      <c r="BV24" s="46"/>
      <c r="BW24" s="18">
        <f t="shared" si="62"/>
        <v>0</v>
      </c>
      <c r="BX24" s="55"/>
      <c r="BY24" s="32" t="s">
        <v>23</v>
      </c>
      <c r="CA24" s="124">
        <f t="shared" si="63"/>
        <v>36</v>
      </c>
      <c r="CB24" s="127">
        <f t="shared" si="64"/>
        <v>33.5</v>
      </c>
      <c r="CC24" s="122"/>
      <c r="CD24" s="15" t="s">
        <v>23</v>
      </c>
      <c r="CE24" s="55"/>
      <c r="CF24" s="15" t="s">
        <v>23</v>
      </c>
      <c r="CG24" s="55"/>
      <c r="CH24" s="15">
        <f t="shared" si="65"/>
        <v>0</v>
      </c>
      <c r="CI24" s="55"/>
      <c r="CJ24" s="32" t="s">
        <v>23</v>
      </c>
      <c r="CL24" s="124">
        <f t="shared" si="66"/>
        <v>36</v>
      </c>
      <c r="CM24" s="127">
        <f t="shared" si="67"/>
        <v>33.5</v>
      </c>
    </row>
    <row r="25" spans="1:91" s="120" customFormat="1" ht="11.45" customHeight="1">
      <c r="A25" s="25" t="s">
        <v>19</v>
      </c>
      <c r="B25" s="118" t="s">
        <v>51</v>
      </c>
      <c r="C25" s="118" t="s">
        <v>52</v>
      </c>
      <c r="D25" s="19">
        <v>66085</v>
      </c>
      <c r="E25" s="20" t="s">
        <v>32</v>
      </c>
      <c r="F25" s="128"/>
      <c r="G25" s="15">
        <v>30</v>
      </c>
      <c r="I25" s="15">
        <v>30</v>
      </c>
      <c r="K25" s="15">
        <f>SUM(G25+I25)</f>
        <v>60</v>
      </c>
      <c r="L25" s="121"/>
      <c r="M25" s="32">
        <v>20</v>
      </c>
      <c r="N25" s="32">
        <f>AVERAGE(G25,I25)</f>
        <v>30</v>
      </c>
      <c r="O25" s="122"/>
      <c r="P25" s="61" t="s">
        <v>23</v>
      </c>
      <c r="R25" s="18" t="s">
        <v>23</v>
      </c>
      <c r="T25" s="18">
        <f>SUM(P25:R25)</f>
        <v>0</v>
      </c>
      <c r="U25" s="121"/>
      <c r="V25" s="32" t="s">
        <v>23</v>
      </c>
      <c r="W25" s="123"/>
      <c r="X25" s="32">
        <f>SUM(M25,V25)</f>
        <v>20</v>
      </c>
      <c r="Y25" s="32">
        <f>AVERAGE(R25,P25,I25,G25)</f>
        <v>30</v>
      </c>
      <c r="Z25" s="129"/>
      <c r="AA25" s="18" t="s">
        <v>23</v>
      </c>
      <c r="AB25" s="35"/>
      <c r="AC25" s="15" t="s">
        <v>23</v>
      </c>
      <c r="AE25" s="15">
        <f t="shared" si="50"/>
        <v>0</v>
      </c>
      <c r="AF25" s="121"/>
      <c r="AG25" s="32" t="s">
        <v>23</v>
      </c>
      <c r="AH25" s="123"/>
      <c r="AI25" s="124">
        <f t="shared" si="68"/>
        <v>20</v>
      </c>
      <c r="AJ25" s="32">
        <f t="shared" si="69"/>
        <v>30</v>
      </c>
      <c r="AK25" s="122"/>
      <c r="AL25" s="15">
        <v>35</v>
      </c>
      <c r="AM25" s="55"/>
      <c r="AN25" s="15">
        <v>33</v>
      </c>
      <c r="AO25" s="55"/>
      <c r="AP25" s="15">
        <f t="shared" si="53"/>
        <v>68</v>
      </c>
      <c r="AQ25" s="55"/>
      <c r="AR25" s="32">
        <v>15</v>
      </c>
      <c r="AT25" s="124">
        <f t="shared" si="54"/>
        <v>35</v>
      </c>
      <c r="AU25" s="125">
        <f t="shared" si="55"/>
        <v>32</v>
      </c>
      <c r="AV25" s="122"/>
      <c r="AW25" s="15" t="s">
        <v>23</v>
      </c>
      <c r="AX25" s="46"/>
      <c r="AY25" s="15" t="s">
        <v>23</v>
      </c>
      <c r="AZ25" s="46"/>
      <c r="BA25" s="18">
        <f t="shared" si="56"/>
        <v>0</v>
      </c>
      <c r="BB25" s="55"/>
      <c r="BC25" s="32" t="s">
        <v>23</v>
      </c>
      <c r="BE25" s="124">
        <f t="shared" si="57"/>
        <v>35</v>
      </c>
      <c r="BF25" s="127">
        <f t="shared" si="70"/>
        <v>32</v>
      </c>
      <c r="BG25" s="122"/>
      <c r="BH25" s="15" t="s">
        <v>23</v>
      </c>
      <c r="BI25" s="46"/>
      <c r="BJ25" s="18" t="s">
        <v>23</v>
      </c>
      <c r="BK25" s="46"/>
      <c r="BL25" s="15">
        <f t="shared" si="59"/>
        <v>0</v>
      </c>
      <c r="BM25" s="55"/>
      <c r="BN25" s="32" t="s">
        <v>23</v>
      </c>
      <c r="BP25" s="124">
        <f t="shared" si="60"/>
        <v>35</v>
      </c>
      <c r="BQ25" s="127">
        <f t="shared" si="61"/>
        <v>32</v>
      </c>
      <c r="BR25" s="122"/>
      <c r="BS25" s="18" t="s">
        <v>23</v>
      </c>
      <c r="BT25" s="46"/>
      <c r="BU25" s="15" t="s">
        <v>23</v>
      </c>
      <c r="BV25" s="46"/>
      <c r="BW25" s="18">
        <f t="shared" si="62"/>
        <v>0</v>
      </c>
      <c r="BX25" s="55"/>
      <c r="BY25" s="32" t="s">
        <v>23</v>
      </c>
      <c r="CA25" s="124">
        <f t="shared" si="63"/>
        <v>35</v>
      </c>
      <c r="CB25" s="127">
        <f t="shared" si="64"/>
        <v>32</v>
      </c>
      <c r="CC25" s="122"/>
      <c r="CD25" s="15" t="s">
        <v>23</v>
      </c>
      <c r="CE25" s="55"/>
      <c r="CF25" s="15" t="s">
        <v>23</v>
      </c>
      <c r="CG25" s="55"/>
      <c r="CH25" s="18">
        <f t="shared" si="65"/>
        <v>0</v>
      </c>
      <c r="CI25" s="55"/>
      <c r="CJ25" s="32" t="s">
        <v>23</v>
      </c>
      <c r="CL25" s="124">
        <f t="shared" si="66"/>
        <v>35</v>
      </c>
      <c r="CM25" s="127">
        <f t="shared" si="67"/>
        <v>32</v>
      </c>
    </row>
    <row r="26" spans="1:91" s="120" customFormat="1" ht="11.45" customHeight="1">
      <c r="A26" s="25" t="s">
        <v>20</v>
      </c>
      <c r="B26" s="118" t="s">
        <v>30</v>
      </c>
      <c r="C26" s="118" t="s">
        <v>31</v>
      </c>
      <c r="D26" s="19">
        <v>37834</v>
      </c>
      <c r="E26" s="20" t="s">
        <v>32</v>
      </c>
      <c r="F26" s="128"/>
      <c r="G26" s="57"/>
      <c r="I26" s="57"/>
      <c r="K26" s="57"/>
      <c r="L26" s="121"/>
      <c r="M26" s="32"/>
      <c r="N26" s="32"/>
      <c r="O26" s="126"/>
      <c r="P26" s="61"/>
      <c r="R26" s="18"/>
      <c r="T26" s="32"/>
      <c r="U26" s="121"/>
      <c r="V26" s="32"/>
      <c r="W26" s="123"/>
      <c r="X26" s="32"/>
      <c r="Y26" s="123"/>
      <c r="Z26" s="126"/>
      <c r="AA26" s="15">
        <v>31</v>
      </c>
      <c r="AB26" s="35"/>
      <c r="AC26" s="15">
        <v>35</v>
      </c>
      <c r="AE26" s="15">
        <f t="shared" si="50"/>
        <v>66</v>
      </c>
      <c r="AF26" s="121"/>
      <c r="AG26" s="32">
        <v>16</v>
      </c>
      <c r="AH26" s="123"/>
      <c r="AI26" s="124">
        <f t="shared" si="68"/>
        <v>16</v>
      </c>
      <c r="AJ26" s="32">
        <f t="shared" si="69"/>
        <v>33</v>
      </c>
      <c r="AK26" s="126"/>
      <c r="AL26" s="15">
        <v>35</v>
      </c>
      <c r="AM26" s="55"/>
      <c r="AN26" s="15">
        <v>32</v>
      </c>
      <c r="AO26" s="55"/>
      <c r="AP26" s="15">
        <f t="shared" si="53"/>
        <v>67</v>
      </c>
      <c r="AQ26" s="55"/>
      <c r="AR26" s="32">
        <v>18</v>
      </c>
      <c r="AS26" s="52"/>
      <c r="AT26" s="124">
        <f t="shared" si="54"/>
        <v>34</v>
      </c>
      <c r="AU26" s="125">
        <f t="shared" si="55"/>
        <v>33.25</v>
      </c>
      <c r="AV26" s="126"/>
      <c r="AW26" s="15"/>
      <c r="AX26" s="46"/>
      <c r="AY26" s="15"/>
      <c r="AZ26" s="55"/>
      <c r="BA26" s="18">
        <f t="shared" si="56"/>
        <v>0</v>
      </c>
      <c r="BB26" s="55"/>
      <c r="BC26" s="32"/>
      <c r="BD26" s="52"/>
      <c r="BE26" s="124">
        <f t="shared" si="57"/>
        <v>34</v>
      </c>
      <c r="BF26" s="127">
        <f t="shared" si="70"/>
        <v>33.25</v>
      </c>
      <c r="BG26" s="126"/>
      <c r="BH26" s="15"/>
      <c r="BI26" s="46"/>
      <c r="BJ26" s="18"/>
      <c r="BK26" s="55"/>
      <c r="BL26" s="15"/>
      <c r="BM26" s="55"/>
      <c r="BN26" s="32"/>
      <c r="BO26" s="52"/>
      <c r="BP26" s="124"/>
      <c r="BQ26" s="127"/>
      <c r="BR26" s="126"/>
      <c r="BS26" s="18"/>
      <c r="BT26" s="46"/>
      <c r="BU26" s="15"/>
      <c r="BV26" s="46"/>
      <c r="BW26" s="15"/>
      <c r="BX26" s="55"/>
      <c r="BY26" s="32"/>
      <c r="CA26" s="124"/>
      <c r="CB26" s="127"/>
      <c r="CC26" s="122"/>
      <c r="CD26" s="15"/>
      <c r="CE26" s="55"/>
      <c r="CF26" s="15"/>
      <c r="CG26" s="46"/>
      <c r="CH26" s="15"/>
      <c r="CI26" s="55"/>
      <c r="CJ26" s="32"/>
      <c r="CL26" s="124"/>
      <c r="CM26" s="127"/>
    </row>
    <row r="27" spans="1:91" s="120" customFormat="1" ht="11.45" customHeight="1">
      <c r="A27" s="25" t="s">
        <v>21</v>
      </c>
      <c r="B27" s="118" t="s">
        <v>108</v>
      </c>
      <c r="C27" s="118" t="s">
        <v>109</v>
      </c>
      <c r="D27" s="19">
        <v>37466</v>
      </c>
      <c r="E27" s="20" t="s">
        <v>107</v>
      </c>
      <c r="F27" s="119"/>
      <c r="G27" s="15">
        <v>31</v>
      </c>
      <c r="I27" s="57">
        <v>38</v>
      </c>
      <c r="K27" s="15">
        <f>SUM(G27+I27)</f>
        <v>69</v>
      </c>
      <c r="L27" s="121"/>
      <c r="M27" s="32">
        <v>4</v>
      </c>
      <c r="N27" s="32">
        <f>AVERAGE(G27,I27)</f>
        <v>34.5</v>
      </c>
      <c r="O27" s="126"/>
      <c r="P27" s="61" t="s">
        <v>23</v>
      </c>
      <c r="R27" s="18" t="s">
        <v>23</v>
      </c>
      <c r="T27" s="15">
        <f>SUM(P27:R27)</f>
        <v>0</v>
      </c>
      <c r="U27" s="121"/>
      <c r="V27" s="32" t="s">
        <v>23</v>
      </c>
      <c r="W27" s="123"/>
      <c r="X27" s="32">
        <f>SUM(M27,V27)</f>
        <v>4</v>
      </c>
      <c r="Y27" s="32">
        <f>AVERAGE(P27:R27,G27:I27)</f>
        <v>34.5</v>
      </c>
      <c r="Z27" s="126"/>
      <c r="AA27" s="15">
        <v>35</v>
      </c>
      <c r="AB27" s="35"/>
      <c r="AC27" s="15">
        <v>31</v>
      </c>
      <c r="AE27" s="15">
        <f t="shared" si="50"/>
        <v>66</v>
      </c>
      <c r="AF27" s="121"/>
      <c r="AG27" s="32">
        <v>16</v>
      </c>
      <c r="AH27" s="123"/>
      <c r="AI27" s="124">
        <f t="shared" si="68"/>
        <v>20</v>
      </c>
      <c r="AJ27" s="32">
        <f t="shared" si="69"/>
        <v>33.75</v>
      </c>
      <c r="AK27" s="126"/>
      <c r="AL27" s="32">
        <v>37</v>
      </c>
      <c r="AM27" s="55"/>
      <c r="AN27" s="15">
        <v>35</v>
      </c>
      <c r="AO27" s="55"/>
      <c r="AP27" s="57">
        <f t="shared" si="53"/>
        <v>72</v>
      </c>
      <c r="AQ27" s="55"/>
      <c r="AR27" s="32">
        <v>7</v>
      </c>
      <c r="AS27" s="52"/>
      <c r="AT27" s="124">
        <f t="shared" si="54"/>
        <v>27</v>
      </c>
      <c r="AU27" s="125">
        <f t="shared" si="55"/>
        <v>34.5</v>
      </c>
      <c r="AV27" s="126"/>
      <c r="AW27" s="57">
        <v>37</v>
      </c>
      <c r="AX27" s="46"/>
      <c r="AY27" s="15">
        <v>35</v>
      </c>
      <c r="AZ27" s="55"/>
      <c r="BA27" s="57">
        <f t="shared" si="56"/>
        <v>72</v>
      </c>
      <c r="BB27" s="55"/>
      <c r="BC27" s="32">
        <v>7</v>
      </c>
      <c r="BD27" s="52"/>
      <c r="BE27" s="124">
        <f t="shared" si="57"/>
        <v>34</v>
      </c>
      <c r="BF27" s="127">
        <f t="shared" si="70"/>
        <v>34.875</v>
      </c>
      <c r="BG27" s="126"/>
      <c r="BH27" s="15" t="s">
        <v>23</v>
      </c>
      <c r="BI27" s="46"/>
      <c r="BJ27" s="18" t="s">
        <v>23</v>
      </c>
      <c r="BK27" s="55"/>
      <c r="BL27" s="15">
        <f>SUM(BH27:BJ27)</f>
        <v>0</v>
      </c>
      <c r="BM27" s="55"/>
      <c r="BN27" s="32" t="s">
        <v>23</v>
      </c>
      <c r="BO27" s="52"/>
      <c r="BP27" s="124">
        <f>SUM(BE27,BN27)</f>
        <v>34</v>
      </c>
      <c r="BQ27" s="127">
        <f>AVERAGE(BH27:BJ27,AW27:AY27,AL27:AN27,AA27:AC27,P27:R27,G27:I27)</f>
        <v>34.875</v>
      </c>
      <c r="BR27" s="126"/>
      <c r="BS27" s="18" t="s">
        <v>23</v>
      </c>
      <c r="BT27" s="46"/>
      <c r="BU27" s="15" t="s">
        <v>23</v>
      </c>
      <c r="BV27" s="46"/>
      <c r="BW27" s="18">
        <f>SUM(BS27:BU27)</f>
        <v>0</v>
      </c>
      <c r="BX27" s="55"/>
      <c r="BY27" s="32" t="s">
        <v>23</v>
      </c>
      <c r="CA27" s="124">
        <f>SUM(BP27,BY27)</f>
        <v>34</v>
      </c>
      <c r="CB27" s="127">
        <f>AVERAGE(BU27,BS27,BJ27,BH27,AY27,AW27,AN27,AL27,AC27,AA27,R27,P27,I27,G27)</f>
        <v>34.875</v>
      </c>
      <c r="CC27" s="122"/>
      <c r="CD27" s="15" t="s">
        <v>23</v>
      </c>
      <c r="CE27" s="55"/>
      <c r="CF27" s="15" t="s">
        <v>23</v>
      </c>
      <c r="CG27" s="46"/>
      <c r="CH27" s="15">
        <f>SUM(CD27:CF27)</f>
        <v>0</v>
      </c>
      <c r="CI27" s="55"/>
      <c r="CJ27" s="32" t="s">
        <v>23</v>
      </c>
      <c r="CL27" s="124">
        <f>SUM(CA27,CJ27)</f>
        <v>34</v>
      </c>
      <c r="CM27" s="127">
        <f>AVERAGE(CF27,CD27,BU27,BS27,BJ27,BH27,AY27,AW27,AN27,AL27,AC27,AA27,R27,P27,I27,G27)</f>
        <v>34.875</v>
      </c>
    </row>
    <row r="28" spans="1:91" s="120" customFormat="1" ht="11.45" customHeight="1">
      <c r="A28" s="25" t="s">
        <v>22</v>
      </c>
      <c r="B28" s="118" t="s">
        <v>79</v>
      </c>
      <c r="C28" s="118" t="s">
        <v>80</v>
      </c>
      <c r="D28" s="19">
        <v>48946</v>
      </c>
      <c r="E28" s="20" t="s">
        <v>32</v>
      </c>
      <c r="F28" s="128"/>
      <c r="G28" s="18">
        <v>27</v>
      </c>
      <c r="I28" s="15">
        <v>34</v>
      </c>
      <c r="K28" s="15">
        <f>SUM(G28+I28)</f>
        <v>61</v>
      </c>
      <c r="L28" s="121"/>
      <c r="M28" s="32">
        <v>18</v>
      </c>
      <c r="N28" s="32">
        <f>AVERAGE(G28,I28)</f>
        <v>30.5</v>
      </c>
      <c r="O28" s="126"/>
      <c r="P28" s="61">
        <v>36</v>
      </c>
      <c r="R28" s="18">
        <v>30</v>
      </c>
      <c r="T28" s="18">
        <f>SUM(P28:R28)</f>
        <v>66</v>
      </c>
      <c r="U28" s="121"/>
      <c r="V28" s="32">
        <v>14</v>
      </c>
      <c r="W28" s="123"/>
      <c r="X28" s="32">
        <f>SUM(M28,V28)</f>
        <v>32</v>
      </c>
      <c r="Y28" s="32">
        <f>AVERAGE(R28,P28,I28,G28)</f>
        <v>31.75</v>
      </c>
      <c r="Z28" s="126"/>
      <c r="AA28" s="18" t="s">
        <v>23</v>
      </c>
      <c r="AB28" s="35"/>
      <c r="AC28" s="15" t="s">
        <v>23</v>
      </c>
      <c r="AE28" s="15">
        <f t="shared" si="50"/>
        <v>0</v>
      </c>
      <c r="AF28" s="121"/>
      <c r="AG28" s="32" t="s">
        <v>23</v>
      </c>
      <c r="AH28" s="123"/>
      <c r="AI28" s="124">
        <f t="shared" si="68"/>
        <v>32</v>
      </c>
      <c r="AJ28" s="32">
        <f t="shared" si="69"/>
        <v>31.75</v>
      </c>
      <c r="AK28" s="126"/>
      <c r="AL28" s="18" t="s">
        <v>23</v>
      </c>
      <c r="AM28" s="55"/>
      <c r="AN28" s="18" t="s">
        <v>23</v>
      </c>
      <c r="AO28" s="55"/>
      <c r="AP28" s="18">
        <f t="shared" si="53"/>
        <v>0</v>
      </c>
      <c r="AQ28" s="55"/>
      <c r="AR28" s="32" t="s">
        <v>23</v>
      </c>
      <c r="AS28" s="52"/>
      <c r="AT28" s="124">
        <f t="shared" si="54"/>
        <v>32</v>
      </c>
      <c r="AU28" s="125">
        <f t="shared" si="55"/>
        <v>31.75</v>
      </c>
      <c r="AV28" s="126"/>
      <c r="AW28" s="15" t="s">
        <v>23</v>
      </c>
      <c r="AX28" s="46"/>
      <c r="AY28" s="15" t="s">
        <v>23</v>
      </c>
      <c r="AZ28" s="46"/>
      <c r="BA28" s="18">
        <f t="shared" si="56"/>
        <v>0</v>
      </c>
      <c r="BB28" s="55"/>
      <c r="BC28" s="32" t="s">
        <v>23</v>
      </c>
      <c r="BD28" s="52"/>
      <c r="BE28" s="124">
        <f t="shared" si="57"/>
        <v>32</v>
      </c>
      <c r="BF28" s="127">
        <f>AVERAGE(AY28,AW28,AN28,AL28,AC28,AA28,R28,P28,I28,G28)</f>
        <v>31.75</v>
      </c>
      <c r="BG28" s="126"/>
      <c r="BH28" s="15" t="s">
        <v>23</v>
      </c>
      <c r="BI28" s="46"/>
      <c r="BJ28" s="18" t="s">
        <v>23</v>
      </c>
      <c r="BK28" s="46"/>
      <c r="BL28" s="15">
        <f>SUM(BH28:BJ28)</f>
        <v>0</v>
      </c>
      <c r="BM28" s="55"/>
      <c r="BN28" s="32" t="s">
        <v>23</v>
      </c>
      <c r="BO28" s="52"/>
      <c r="BP28" s="124">
        <f>SUM(BE28,BN28)</f>
        <v>32</v>
      </c>
      <c r="BQ28" s="127">
        <f>AVERAGE(BH28:BJ28,AW28:AY28,AL28:AN28,AA28:AC28,P28:R28,G28:I28)</f>
        <v>31.75</v>
      </c>
      <c r="BR28" s="126"/>
      <c r="BS28" s="18" t="s">
        <v>23</v>
      </c>
      <c r="BT28" s="46"/>
      <c r="BU28" s="15" t="s">
        <v>23</v>
      </c>
      <c r="BV28" s="46"/>
      <c r="BW28" s="18">
        <f>SUM(BS28:BU28)</f>
        <v>0</v>
      </c>
      <c r="BX28" s="55"/>
      <c r="BY28" s="32" t="s">
        <v>23</v>
      </c>
      <c r="CA28" s="124">
        <f>SUM(BP28,BY28)</f>
        <v>32</v>
      </c>
      <c r="CB28" s="127">
        <f>AVERAGE(BU28,BS28,BJ28,BH28,AY28,AW28,AN28,AL28,AC28,AA28,R28,P28,I28,G28)</f>
        <v>31.75</v>
      </c>
      <c r="CC28" s="126"/>
      <c r="CD28" s="15" t="s">
        <v>23</v>
      </c>
      <c r="CE28" s="55"/>
      <c r="CF28" s="15" t="s">
        <v>23</v>
      </c>
      <c r="CG28" s="55"/>
      <c r="CH28" s="15">
        <f>SUM(CD28:CF28)</f>
        <v>0</v>
      </c>
      <c r="CI28" s="55"/>
      <c r="CJ28" s="32" t="s">
        <v>23</v>
      </c>
      <c r="CL28" s="124">
        <f>SUM(CA28,CJ28)</f>
        <v>32</v>
      </c>
      <c r="CM28" s="127">
        <f>AVERAGE(CF28,CD28,BU28,BS28,BJ28,BH28,AY28,AW28,AN28,AL28,AC28,AA28,R28,P28,I28,G28)</f>
        <v>31.75</v>
      </c>
    </row>
    <row r="29" spans="1:91" s="52" customFormat="1" ht="11.45" customHeight="1">
      <c r="A29" s="25" t="s">
        <v>73</v>
      </c>
      <c r="B29" s="118" t="s">
        <v>133</v>
      </c>
      <c r="C29" s="118" t="s">
        <v>134</v>
      </c>
      <c r="D29" s="19">
        <v>5839</v>
      </c>
      <c r="E29" s="20" t="s">
        <v>135</v>
      </c>
      <c r="F29" s="128"/>
      <c r="G29" s="18" t="s">
        <v>23</v>
      </c>
      <c r="H29" s="120"/>
      <c r="I29" s="18" t="s">
        <v>23</v>
      </c>
      <c r="J29" s="120"/>
      <c r="K29" s="57"/>
      <c r="L29" s="121"/>
      <c r="M29" s="32"/>
      <c r="N29" s="32"/>
      <c r="O29" s="122"/>
      <c r="P29" s="61" t="s">
        <v>23</v>
      </c>
      <c r="Q29" s="120"/>
      <c r="R29" s="18" t="s">
        <v>23</v>
      </c>
      <c r="S29" s="120"/>
      <c r="T29" s="32"/>
      <c r="U29" s="121"/>
      <c r="V29" s="32" t="s">
        <v>23</v>
      </c>
      <c r="W29" s="123"/>
      <c r="X29" s="32"/>
      <c r="Y29" s="32"/>
      <c r="Z29" s="130"/>
      <c r="AA29" s="32">
        <v>38</v>
      </c>
      <c r="AB29" s="35"/>
      <c r="AC29" s="15">
        <v>32</v>
      </c>
      <c r="AD29" s="120"/>
      <c r="AE29" s="15">
        <f t="shared" si="50"/>
        <v>70</v>
      </c>
      <c r="AF29" s="121"/>
      <c r="AG29" s="32">
        <v>10</v>
      </c>
      <c r="AH29" s="123"/>
      <c r="AI29" s="124">
        <f t="shared" si="68"/>
        <v>10</v>
      </c>
      <c r="AJ29" s="32">
        <f t="shared" si="69"/>
        <v>35</v>
      </c>
      <c r="AK29" s="122"/>
      <c r="AL29" s="18"/>
      <c r="AM29" s="55"/>
      <c r="AN29" s="18"/>
      <c r="AO29" s="55"/>
      <c r="AP29" s="18">
        <f t="shared" si="53"/>
        <v>0</v>
      </c>
      <c r="AQ29" s="55"/>
      <c r="AR29" s="32"/>
      <c r="AT29" s="124">
        <f t="shared" si="54"/>
        <v>10</v>
      </c>
      <c r="AU29" s="118">
        <f t="shared" si="55"/>
        <v>35</v>
      </c>
      <c r="AV29" s="126"/>
      <c r="AW29" s="15">
        <v>31</v>
      </c>
      <c r="AX29" s="46"/>
      <c r="AY29" s="15">
        <v>34</v>
      </c>
      <c r="AZ29" s="46"/>
      <c r="BA29" s="15">
        <f t="shared" si="56"/>
        <v>65</v>
      </c>
      <c r="BB29" s="55"/>
      <c r="BC29" s="32">
        <v>21</v>
      </c>
      <c r="BD29" s="120"/>
      <c r="BE29" s="124">
        <f t="shared" si="57"/>
        <v>31</v>
      </c>
      <c r="BF29" s="127">
        <f>AVERAGE(AY29,AW29,AN29,AL29,AC29,AA29,R29,P29,I29,G29)</f>
        <v>33.75</v>
      </c>
      <c r="BG29" s="122"/>
      <c r="BH29" s="15" t="s">
        <v>23</v>
      </c>
      <c r="BI29" s="46"/>
      <c r="BJ29" s="18" t="s">
        <v>23</v>
      </c>
      <c r="BK29" s="55"/>
      <c r="BL29" s="15">
        <f>SUM(BH29:BJ29)</f>
        <v>0</v>
      </c>
      <c r="BM29" s="55"/>
      <c r="BN29" s="32" t="s">
        <v>23</v>
      </c>
      <c r="BO29" s="120"/>
      <c r="BP29" s="124">
        <f>SUM(BE29,BN29)</f>
        <v>31</v>
      </c>
      <c r="BQ29" s="127">
        <f>AVERAGE(BH29:BJ29,AW29:AY29,AL29:AN29,AA29:AC29,P29:R29,G29:I29)</f>
        <v>33.75</v>
      </c>
      <c r="BR29" s="122"/>
      <c r="BS29" s="18" t="s">
        <v>23</v>
      </c>
      <c r="BT29" s="46"/>
      <c r="BU29" s="15" t="s">
        <v>23</v>
      </c>
      <c r="BV29" s="46"/>
      <c r="BW29" s="18">
        <f>SUM(BS29:BU29)</f>
        <v>0</v>
      </c>
      <c r="BX29" s="55"/>
      <c r="BY29" s="32" t="s">
        <v>23</v>
      </c>
      <c r="BZ29" s="120"/>
      <c r="CA29" s="124">
        <f>SUM(BP29,BY29)</f>
        <v>31</v>
      </c>
      <c r="CB29" s="127">
        <f>AVERAGE(BU29,BS29,BJ29,BH29,AY29,AW29,AN29,AL29,AC29,AA29,R29,P29,I29,G29)</f>
        <v>33.75</v>
      </c>
      <c r="CC29" s="122"/>
      <c r="CD29" s="15" t="s">
        <v>23</v>
      </c>
      <c r="CE29" s="55"/>
      <c r="CF29" s="15" t="s">
        <v>23</v>
      </c>
      <c r="CG29" s="55"/>
      <c r="CH29" s="18">
        <f>SUM(CD29:CF29)</f>
        <v>0</v>
      </c>
      <c r="CI29" s="55"/>
      <c r="CJ29" s="32" t="s">
        <v>23</v>
      </c>
      <c r="CK29" s="120"/>
      <c r="CL29" s="124">
        <f>SUM(CA29,CJ29)</f>
        <v>31</v>
      </c>
      <c r="CM29" s="127">
        <f>AVERAGE(CF29,CD29,BU29,BS29,BJ29,BH29,AY29,AW29,AN29,AL29,AC29,AA29,R29,P29,I29,G29)</f>
        <v>33.75</v>
      </c>
    </row>
    <row r="30" spans="1:91" s="52" customFormat="1" ht="11.45" customHeight="1">
      <c r="A30" s="25" t="s">
        <v>74</v>
      </c>
      <c r="B30" s="118" t="s">
        <v>99</v>
      </c>
      <c r="C30" s="118" t="s">
        <v>100</v>
      </c>
      <c r="D30" s="19">
        <v>5509</v>
      </c>
      <c r="E30" s="20" t="s">
        <v>101</v>
      </c>
      <c r="F30" s="128"/>
      <c r="G30" s="15">
        <v>34</v>
      </c>
      <c r="H30" s="120"/>
      <c r="I30" s="57">
        <v>40</v>
      </c>
      <c r="J30" s="120"/>
      <c r="K30" s="57">
        <f>SUM(G30+I30)</f>
        <v>74</v>
      </c>
      <c r="L30" s="121"/>
      <c r="M30" s="32">
        <v>0</v>
      </c>
      <c r="N30" s="32">
        <f>AVERAGE(G30,I30)</f>
        <v>37</v>
      </c>
      <c r="O30" s="122"/>
      <c r="P30" s="61">
        <v>35</v>
      </c>
      <c r="Q30" s="120"/>
      <c r="R30" s="18">
        <v>41</v>
      </c>
      <c r="S30" s="120"/>
      <c r="T30" s="15">
        <f>SUM(P30:R30)</f>
        <v>76</v>
      </c>
      <c r="U30" s="121"/>
      <c r="V30" s="32">
        <v>5</v>
      </c>
      <c r="W30" s="123"/>
      <c r="X30" s="32">
        <f>SUM(M30,V30)</f>
        <v>5</v>
      </c>
      <c r="Y30" s="32">
        <f>AVERAGE(R30,P30,I30,G30)</f>
        <v>37.5</v>
      </c>
      <c r="Z30" s="129"/>
      <c r="AA30" s="57">
        <v>38</v>
      </c>
      <c r="AB30" s="35"/>
      <c r="AC30" s="15">
        <v>31</v>
      </c>
      <c r="AD30" s="120"/>
      <c r="AE30" s="15">
        <f t="shared" si="50"/>
        <v>69</v>
      </c>
      <c r="AF30" s="121"/>
      <c r="AG30" s="32">
        <v>11</v>
      </c>
      <c r="AH30" s="123"/>
      <c r="AI30" s="124">
        <f t="shared" si="68"/>
        <v>16</v>
      </c>
      <c r="AJ30" s="32">
        <f t="shared" si="69"/>
        <v>36.5</v>
      </c>
      <c r="AK30" s="122"/>
      <c r="AL30" s="32">
        <v>36</v>
      </c>
      <c r="AM30" s="55"/>
      <c r="AN30" s="15">
        <v>32</v>
      </c>
      <c r="AO30" s="55"/>
      <c r="AP30" s="15">
        <f t="shared" si="53"/>
        <v>68</v>
      </c>
      <c r="AQ30" s="55"/>
      <c r="AR30" s="32">
        <v>15</v>
      </c>
      <c r="AS30" s="120"/>
      <c r="AT30" s="124">
        <f t="shared" si="54"/>
        <v>31</v>
      </c>
      <c r="AU30" s="118">
        <f t="shared" si="55"/>
        <v>35.875</v>
      </c>
      <c r="AV30" s="122"/>
      <c r="AW30" s="15" t="s">
        <v>23</v>
      </c>
      <c r="AX30" s="46"/>
      <c r="AY30" s="15" t="s">
        <v>23</v>
      </c>
      <c r="AZ30" s="46"/>
      <c r="BA30" s="18">
        <f t="shared" si="56"/>
        <v>0</v>
      </c>
      <c r="BB30" s="55"/>
      <c r="BC30" s="32" t="s">
        <v>23</v>
      </c>
      <c r="BD30" s="120"/>
      <c r="BE30" s="124">
        <f t="shared" si="57"/>
        <v>31</v>
      </c>
      <c r="BF30" s="127">
        <f>AVERAGE(AY30,AW30,AN30,AL30,AC30,AA30,R30,P30,I30,G30)</f>
        <v>35.875</v>
      </c>
      <c r="BG30" s="122"/>
      <c r="BH30" s="15" t="s">
        <v>23</v>
      </c>
      <c r="BI30" s="46"/>
      <c r="BJ30" s="18" t="s">
        <v>23</v>
      </c>
      <c r="BK30" s="46"/>
      <c r="BL30" s="15">
        <f>SUM(BH30:BJ30)</f>
        <v>0</v>
      </c>
      <c r="BM30" s="55"/>
      <c r="BN30" s="32" t="s">
        <v>23</v>
      </c>
      <c r="BO30" s="120"/>
      <c r="BP30" s="124">
        <f>SUM(BE30,BN30)</f>
        <v>31</v>
      </c>
      <c r="BQ30" s="127">
        <f>AVERAGE(BH30:BJ30,AW30:AY30,AL30:AN30,AA30:AC30,P30:R30,G30:I30)</f>
        <v>35.875</v>
      </c>
      <c r="BR30" s="122"/>
      <c r="BS30" s="18" t="s">
        <v>23</v>
      </c>
      <c r="BT30" s="46"/>
      <c r="BU30" s="15" t="s">
        <v>23</v>
      </c>
      <c r="BV30" s="46"/>
      <c r="BW30" s="57">
        <f>SUM(BS30:BU30)</f>
        <v>0</v>
      </c>
      <c r="BX30" s="55"/>
      <c r="BY30" s="32" t="s">
        <v>23</v>
      </c>
      <c r="BZ30" s="120"/>
      <c r="CA30" s="124">
        <f>SUM(BP30,BY30)</f>
        <v>31</v>
      </c>
      <c r="CB30" s="127">
        <f>AVERAGE(BU30,BS30,BJ30,BH30,AY30,AW30,AN30,AL30,AC30,AA30,R30,P30,I30,G30)</f>
        <v>35.875</v>
      </c>
      <c r="CC30" s="122"/>
      <c r="CD30" s="15" t="s">
        <v>23</v>
      </c>
      <c r="CE30" s="55"/>
      <c r="CF30" s="15" t="s">
        <v>23</v>
      </c>
      <c r="CG30" s="55"/>
      <c r="CH30" s="15">
        <f>SUM(CD30:CF30)</f>
        <v>0</v>
      </c>
      <c r="CI30" s="55"/>
      <c r="CJ30" s="32" t="s">
        <v>23</v>
      </c>
      <c r="CK30" s="120"/>
      <c r="CL30" s="124">
        <f>SUM(CA30,CJ30)</f>
        <v>31</v>
      </c>
      <c r="CM30" s="127">
        <f>AVERAGE(CF30,CD30,BU30,BS30,BJ30,BH30,AY30,AW30,AN30,AL30,AC30,AA30,R30,P30,I30,G30)</f>
        <v>35.875</v>
      </c>
    </row>
    <row r="31" spans="1:91" s="120" customFormat="1" ht="11.45" customHeight="1">
      <c r="A31" s="25" t="s">
        <v>75</v>
      </c>
      <c r="B31" s="118" t="s">
        <v>110</v>
      </c>
      <c r="C31" s="118" t="s">
        <v>163</v>
      </c>
      <c r="D31" s="19">
        <v>66167</v>
      </c>
      <c r="E31" s="20" t="s">
        <v>107</v>
      </c>
      <c r="F31" s="128"/>
      <c r="G31" s="15">
        <v>33</v>
      </c>
      <c r="I31" s="15">
        <v>34</v>
      </c>
      <c r="K31" s="15">
        <f>SUM(G31+I31)</f>
        <v>67</v>
      </c>
      <c r="L31" s="121"/>
      <c r="M31" s="32">
        <v>7</v>
      </c>
      <c r="N31" s="32">
        <f>AVERAGE(G31,I31)</f>
        <v>33.5</v>
      </c>
      <c r="O31" s="122"/>
      <c r="P31" s="61">
        <v>41</v>
      </c>
      <c r="R31" s="18">
        <v>34</v>
      </c>
      <c r="T31" s="18">
        <f>SUM(P31:R31)</f>
        <v>75</v>
      </c>
      <c r="U31" s="121"/>
      <c r="V31" s="32">
        <v>6</v>
      </c>
      <c r="W31" s="123"/>
      <c r="X31" s="32">
        <f>SUM(M31,V31)</f>
        <v>13</v>
      </c>
      <c r="Y31" s="32">
        <f>AVERAGE(R31,P31,I31,G31)</f>
        <v>35.5</v>
      </c>
      <c r="Z31" s="122"/>
      <c r="AA31" s="32">
        <v>39</v>
      </c>
      <c r="AB31" s="35"/>
      <c r="AC31" s="32">
        <v>38</v>
      </c>
      <c r="AE31" s="32">
        <f t="shared" si="50"/>
        <v>77</v>
      </c>
      <c r="AF31" s="121"/>
      <c r="AG31" s="32">
        <v>3</v>
      </c>
      <c r="AH31" s="123"/>
      <c r="AI31" s="124">
        <f t="shared" si="68"/>
        <v>16</v>
      </c>
      <c r="AJ31" s="32">
        <f t="shared" si="69"/>
        <v>36.5</v>
      </c>
      <c r="AK31" s="122"/>
      <c r="AL31" s="15">
        <v>35</v>
      </c>
      <c r="AM31" s="55"/>
      <c r="AN31" s="15">
        <v>33</v>
      </c>
      <c r="AO31" s="55"/>
      <c r="AP31" s="15">
        <f t="shared" si="53"/>
        <v>68</v>
      </c>
      <c r="AQ31" s="55"/>
      <c r="AR31" s="32">
        <v>15</v>
      </c>
      <c r="AS31" s="52"/>
      <c r="AT31" s="124">
        <f t="shared" si="54"/>
        <v>31</v>
      </c>
      <c r="AU31" s="125">
        <f t="shared" si="55"/>
        <v>35.875</v>
      </c>
      <c r="AV31" s="126"/>
      <c r="AW31" s="15" t="s">
        <v>23</v>
      </c>
      <c r="AX31" s="46"/>
      <c r="AY31" s="15" t="s">
        <v>23</v>
      </c>
      <c r="AZ31" s="46"/>
      <c r="BA31" s="18">
        <f t="shared" si="56"/>
        <v>0</v>
      </c>
      <c r="BB31" s="55"/>
      <c r="BC31" s="32" t="s">
        <v>23</v>
      </c>
      <c r="BD31" s="52"/>
      <c r="BE31" s="124">
        <f t="shared" si="57"/>
        <v>31</v>
      </c>
      <c r="BF31" s="127">
        <f>AVERAGE(AY31,AW31,AN31,AL31,AC31,AA31,R31,P31,I31,G31)</f>
        <v>35.875</v>
      </c>
      <c r="BG31" s="126"/>
      <c r="BH31" s="15" t="s">
        <v>23</v>
      </c>
      <c r="BI31" s="46"/>
      <c r="BJ31" s="18" t="s">
        <v>23</v>
      </c>
      <c r="BK31" s="46"/>
      <c r="BL31" s="15">
        <f>SUM(BH31:BJ31)</f>
        <v>0</v>
      </c>
      <c r="BM31" s="55"/>
      <c r="BN31" s="32" t="s">
        <v>23</v>
      </c>
      <c r="BO31" s="52"/>
      <c r="BP31" s="124">
        <f>SUM(BE31,BN31)</f>
        <v>31</v>
      </c>
      <c r="BQ31" s="127">
        <f>AVERAGE(BH31:BJ31,AW31:AY31,AL31:AN31,AA31:AC31,P31:R31,G31:I31)</f>
        <v>35.875</v>
      </c>
      <c r="BR31" s="126"/>
      <c r="BS31" s="18" t="s">
        <v>23</v>
      </c>
      <c r="BT31" s="46"/>
      <c r="BU31" s="15" t="s">
        <v>23</v>
      </c>
      <c r="BV31" s="46"/>
      <c r="BW31" s="18">
        <f>SUM(BS31:BU31)</f>
        <v>0</v>
      </c>
      <c r="BX31" s="55"/>
      <c r="BY31" s="32" t="s">
        <v>23</v>
      </c>
      <c r="CA31" s="124">
        <f>SUM(BP31,BY31)</f>
        <v>31</v>
      </c>
      <c r="CB31" s="127">
        <f>AVERAGE(BU31,BS31,BJ31,BH31,AY31,AW31,AN31,AL31,AC31,AA31,R31,P31,I31,G31)</f>
        <v>35.875</v>
      </c>
      <c r="CC31" s="126"/>
      <c r="CD31" s="15" t="s">
        <v>23</v>
      </c>
      <c r="CE31" s="55"/>
      <c r="CF31" s="15" t="s">
        <v>23</v>
      </c>
      <c r="CG31" s="55"/>
      <c r="CH31" s="15">
        <f>SUM(CD31:CF31)</f>
        <v>0</v>
      </c>
      <c r="CI31" s="55"/>
      <c r="CJ31" s="32" t="s">
        <v>23</v>
      </c>
      <c r="CL31" s="124">
        <f>SUM(CA31,CJ31)</f>
        <v>31</v>
      </c>
      <c r="CM31" s="127">
        <f>AVERAGE(CF31,CD31,BU31,BS31,BJ31,BH31,AY31,AW31,AN31,AL31,AC31,AA31,R31,P31,I31,G31)</f>
        <v>35.875</v>
      </c>
    </row>
    <row r="32" spans="1:91" s="52" customFormat="1" ht="11.45" customHeight="1">
      <c r="A32" s="25" t="s">
        <v>76</v>
      </c>
      <c r="B32" s="118" t="s">
        <v>40</v>
      </c>
      <c r="C32" s="118" t="s">
        <v>41</v>
      </c>
      <c r="D32" s="19">
        <v>3602</v>
      </c>
      <c r="E32" s="20" t="s">
        <v>32</v>
      </c>
      <c r="F32" s="128"/>
      <c r="G32" s="15">
        <v>34</v>
      </c>
      <c r="H32" s="120"/>
      <c r="I32" s="15">
        <v>31</v>
      </c>
      <c r="J32" s="120"/>
      <c r="K32" s="15">
        <f>SUM(G32+I32)</f>
        <v>65</v>
      </c>
      <c r="L32" s="121"/>
      <c r="M32" s="32">
        <v>11</v>
      </c>
      <c r="N32" s="32">
        <f>AVERAGE(G32,I32)</f>
        <v>32.5</v>
      </c>
      <c r="O32" s="122"/>
      <c r="P32" s="61">
        <v>40</v>
      </c>
      <c r="Q32" s="120"/>
      <c r="R32" s="18">
        <v>37</v>
      </c>
      <c r="S32" s="120"/>
      <c r="T32" s="18">
        <f>SUM(P32:R32)</f>
        <v>77</v>
      </c>
      <c r="U32" s="121"/>
      <c r="V32" s="32">
        <v>3</v>
      </c>
      <c r="W32" s="123"/>
      <c r="X32" s="32">
        <f>SUM(M32,V32)</f>
        <v>14</v>
      </c>
      <c r="Y32" s="32">
        <f>AVERAGE(R32,P32,I32,G32)</f>
        <v>35.5</v>
      </c>
      <c r="Z32" s="129"/>
      <c r="AA32" s="57">
        <v>37</v>
      </c>
      <c r="AB32" s="35"/>
      <c r="AC32" s="57">
        <v>36</v>
      </c>
      <c r="AD32" s="120"/>
      <c r="AE32" s="15">
        <f t="shared" si="50"/>
        <v>73</v>
      </c>
      <c r="AF32" s="121"/>
      <c r="AG32" s="32">
        <v>6</v>
      </c>
      <c r="AH32" s="123"/>
      <c r="AI32" s="124">
        <f t="shared" si="68"/>
        <v>20</v>
      </c>
      <c r="AJ32" s="32">
        <f t="shared" si="69"/>
        <v>35.833333333333336</v>
      </c>
      <c r="AK32" s="122"/>
      <c r="AL32" s="32">
        <v>41</v>
      </c>
      <c r="AM32" s="55"/>
      <c r="AN32" s="15">
        <v>33</v>
      </c>
      <c r="AO32" s="55"/>
      <c r="AP32" s="57">
        <f t="shared" si="53"/>
        <v>74</v>
      </c>
      <c r="AQ32" s="55"/>
      <c r="AR32" s="32">
        <v>3</v>
      </c>
      <c r="AS32" s="120"/>
      <c r="AT32" s="124">
        <f t="shared" si="54"/>
        <v>23</v>
      </c>
      <c r="AU32" s="125">
        <f t="shared" si="55"/>
        <v>36.125</v>
      </c>
      <c r="AV32" s="122"/>
      <c r="AW32" s="15">
        <v>34</v>
      </c>
      <c r="AX32" s="46"/>
      <c r="AY32" s="57">
        <v>39</v>
      </c>
      <c r="AZ32" s="46"/>
      <c r="BA32" s="57">
        <f t="shared" si="56"/>
        <v>73</v>
      </c>
      <c r="BB32" s="55"/>
      <c r="BC32" s="32">
        <v>5</v>
      </c>
      <c r="BD32" s="120"/>
      <c r="BE32" s="124">
        <f t="shared" si="57"/>
        <v>28</v>
      </c>
      <c r="BF32" s="127">
        <f t="shared" ref="BF32:BF47" si="71">AVERAGE(AY32,AW32,AN32,AL32,AC32,AA32,R32,P32,I32,G32)</f>
        <v>36.200000000000003</v>
      </c>
      <c r="BG32" s="122"/>
      <c r="BH32" s="15" t="s">
        <v>23</v>
      </c>
      <c r="BI32" s="46"/>
      <c r="BJ32" s="18" t="s">
        <v>23</v>
      </c>
      <c r="BK32" s="46"/>
      <c r="BL32" s="15">
        <f t="shared" ref="BL32" si="72">SUM(BH32:BJ32)</f>
        <v>0</v>
      </c>
      <c r="BM32" s="55"/>
      <c r="BN32" s="32" t="s">
        <v>23</v>
      </c>
      <c r="BO32" s="120"/>
      <c r="BP32" s="124">
        <f t="shared" ref="BP32" si="73">SUM(BE32,BN32)</f>
        <v>28</v>
      </c>
      <c r="BQ32" s="127">
        <f t="shared" ref="BQ32" si="74">AVERAGE(BH32:BJ32,AW32:AY32,AL32:AN32,AA32:AC32,P32:R32,G32:I32)</f>
        <v>36.200000000000003</v>
      </c>
      <c r="BR32" s="122"/>
      <c r="BS32" s="18" t="s">
        <v>23</v>
      </c>
      <c r="BT32" s="46"/>
      <c r="BU32" s="15" t="s">
        <v>23</v>
      </c>
      <c r="BV32" s="46"/>
      <c r="BW32" s="15">
        <f t="shared" ref="BW32" si="75">SUM(BS32:BU32)</f>
        <v>0</v>
      </c>
      <c r="BX32" s="55"/>
      <c r="BY32" s="32" t="s">
        <v>23</v>
      </c>
      <c r="BZ32" s="120"/>
      <c r="CA32" s="124">
        <f t="shared" ref="CA32" si="76">SUM(BP32,BY32)</f>
        <v>28</v>
      </c>
      <c r="CB32" s="127">
        <f t="shared" ref="CB32" si="77">AVERAGE(BU32,BS32,BJ32,BH32,AY32,AW32,AN32,AL32,AC32,AA32,R32,P32,I32,G32)</f>
        <v>36.200000000000003</v>
      </c>
      <c r="CC32" s="122"/>
      <c r="CD32" s="15" t="s">
        <v>23</v>
      </c>
      <c r="CE32" s="55"/>
      <c r="CF32" s="15" t="s">
        <v>23</v>
      </c>
      <c r="CG32" s="55"/>
      <c r="CH32" s="15">
        <f t="shared" ref="CH32" si="78">SUM(CD32:CF32)</f>
        <v>0</v>
      </c>
      <c r="CI32" s="55"/>
      <c r="CJ32" s="32" t="s">
        <v>23</v>
      </c>
      <c r="CK32" s="120"/>
      <c r="CL32" s="124">
        <f t="shared" ref="CL32" si="79">SUM(CA32,CJ32)</f>
        <v>28</v>
      </c>
      <c r="CM32" s="127">
        <f t="shared" ref="CM32" si="80">AVERAGE(CF32,CD32,BU32,BS32,BJ32,BH32,AY32,AW32,AN32,AL32,AC32,AA32,R32,P32,I32,G32)</f>
        <v>36.200000000000003</v>
      </c>
    </row>
    <row r="33" spans="1:91" s="52" customFormat="1" ht="11.45" customHeight="1">
      <c r="A33" s="25" t="s">
        <v>82</v>
      </c>
      <c r="B33" s="141" t="s">
        <v>78</v>
      </c>
      <c r="C33" s="141" t="s">
        <v>70</v>
      </c>
      <c r="D33" s="109">
        <v>35214</v>
      </c>
      <c r="E33" s="117" t="s">
        <v>65</v>
      </c>
      <c r="F33" s="128"/>
      <c r="G33" s="57">
        <v>36</v>
      </c>
      <c r="H33" s="120"/>
      <c r="I33" s="15">
        <v>34</v>
      </c>
      <c r="J33" s="120"/>
      <c r="K33" s="15">
        <f>SUM(G33+I33)</f>
        <v>70</v>
      </c>
      <c r="L33" s="121"/>
      <c r="M33" s="32">
        <v>2</v>
      </c>
      <c r="N33" s="32">
        <f>AVERAGE(G33,I33)</f>
        <v>35</v>
      </c>
      <c r="O33" s="126"/>
      <c r="P33" s="61">
        <v>43</v>
      </c>
      <c r="Q33" s="120"/>
      <c r="R33" s="18">
        <v>40</v>
      </c>
      <c r="S33" s="120"/>
      <c r="T33" s="15">
        <f>SUM(P33:R33)</f>
        <v>83</v>
      </c>
      <c r="U33" s="121"/>
      <c r="V33" s="32">
        <v>1</v>
      </c>
      <c r="W33" s="123"/>
      <c r="X33" s="32">
        <f>SUM(M33,V33)</f>
        <v>3</v>
      </c>
      <c r="Y33" s="32">
        <f>AVERAGE(R33,P33,I33,G33)</f>
        <v>38.25</v>
      </c>
      <c r="Z33" s="130"/>
      <c r="AA33" s="15">
        <v>34</v>
      </c>
      <c r="AB33" s="35"/>
      <c r="AC33" s="57">
        <v>38</v>
      </c>
      <c r="AD33" s="120"/>
      <c r="AE33" s="57">
        <f t="shared" si="50"/>
        <v>72</v>
      </c>
      <c r="AF33" s="121"/>
      <c r="AG33" s="32">
        <v>7</v>
      </c>
      <c r="AH33" s="123"/>
      <c r="AI33" s="124">
        <f t="shared" si="68"/>
        <v>10</v>
      </c>
      <c r="AJ33" s="32">
        <f t="shared" si="69"/>
        <v>37.5</v>
      </c>
      <c r="AK33" s="126"/>
      <c r="AL33" s="32">
        <v>38</v>
      </c>
      <c r="AM33" s="55"/>
      <c r="AN33" s="15">
        <v>33</v>
      </c>
      <c r="AO33" s="55"/>
      <c r="AP33" s="15">
        <f t="shared" si="53"/>
        <v>71</v>
      </c>
      <c r="AQ33" s="55"/>
      <c r="AR33" s="32">
        <v>10</v>
      </c>
      <c r="AT33" s="124">
        <f t="shared" si="54"/>
        <v>20</v>
      </c>
      <c r="AU33" s="125">
        <f t="shared" si="55"/>
        <v>37</v>
      </c>
      <c r="AV33" s="126"/>
      <c r="AW33" s="32">
        <v>36</v>
      </c>
      <c r="AX33" s="46"/>
      <c r="AY33" s="15">
        <v>34</v>
      </c>
      <c r="AZ33" s="46"/>
      <c r="BA33" s="15">
        <f t="shared" si="56"/>
        <v>70</v>
      </c>
      <c r="BB33" s="55"/>
      <c r="BC33" s="32">
        <v>8</v>
      </c>
      <c r="BE33" s="124">
        <f t="shared" si="57"/>
        <v>28</v>
      </c>
      <c r="BF33" s="127">
        <f t="shared" si="71"/>
        <v>36.6</v>
      </c>
      <c r="BG33" s="126"/>
      <c r="BH33" s="15" t="s">
        <v>23</v>
      </c>
      <c r="BI33" s="46"/>
      <c r="BJ33" s="18" t="s">
        <v>23</v>
      </c>
      <c r="BK33" s="46"/>
      <c r="BL33" s="15">
        <f>SUM(BH33:BJ33)</f>
        <v>0</v>
      </c>
      <c r="BM33" s="55"/>
      <c r="BN33" s="32" t="s">
        <v>23</v>
      </c>
      <c r="BP33" s="124">
        <f>SUM(BE33,BN33)</f>
        <v>28</v>
      </c>
      <c r="BQ33" s="127">
        <f>AVERAGE(BH33:BJ33,AW33:AY33,AL33:AN33,AA33:AC33,P33:R33,G33:I33)</f>
        <v>36.6</v>
      </c>
      <c r="BR33" s="126"/>
      <c r="BS33" s="18" t="s">
        <v>23</v>
      </c>
      <c r="BT33" s="46"/>
      <c r="BU33" s="15" t="s">
        <v>23</v>
      </c>
      <c r="BV33" s="46"/>
      <c r="BW33" s="15">
        <f>SUM(BS33:BU33)</f>
        <v>0</v>
      </c>
      <c r="BX33" s="55"/>
      <c r="BY33" s="32" t="s">
        <v>23</v>
      </c>
      <c r="BZ33" s="120"/>
      <c r="CA33" s="124">
        <f>SUM(BP33,BY33)</f>
        <v>28</v>
      </c>
      <c r="CB33" s="127">
        <f>AVERAGE(BU33,BS33,BJ33,BH33,AY33,AW33,AN33,AL33,AC33,AA33,R33,P33,I33,G33)</f>
        <v>36.6</v>
      </c>
      <c r="CC33" s="126"/>
      <c r="CD33" s="15" t="s">
        <v>23</v>
      </c>
      <c r="CE33" s="55"/>
      <c r="CF33" s="15" t="s">
        <v>23</v>
      </c>
      <c r="CG33" s="55"/>
      <c r="CH33" s="15">
        <f>SUM(CD33:CF33)</f>
        <v>0</v>
      </c>
      <c r="CI33" s="55"/>
      <c r="CJ33" s="32" t="s">
        <v>23</v>
      </c>
      <c r="CK33" s="120"/>
      <c r="CL33" s="124">
        <f>SUM(CA33,CJ33)</f>
        <v>28</v>
      </c>
      <c r="CM33" s="127">
        <f>AVERAGE(CF33,CD33,BU33,BS33,BJ33,BH33,AY33,AW33,AN33,AL33,AC33,AA33,R33,P33,I33,G33)</f>
        <v>36.6</v>
      </c>
    </row>
    <row r="34" spans="1:91" s="52" customFormat="1" ht="11.45" customHeight="1">
      <c r="A34" s="25" t="s">
        <v>83</v>
      </c>
      <c r="B34" s="118" t="s">
        <v>169</v>
      </c>
      <c r="C34" s="118" t="s">
        <v>187</v>
      </c>
      <c r="D34" s="19">
        <v>35436</v>
      </c>
      <c r="E34" s="20" t="s">
        <v>188</v>
      </c>
      <c r="F34" s="128"/>
      <c r="G34" s="57">
        <v>37</v>
      </c>
      <c r="H34" s="120"/>
      <c r="I34" s="15">
        <v>30</v>
      </c>
      <c r="J34" s="120"/>
      <c r="K34" s="15">
        <f t="shared" ref="K34" si="81">SUM(G34+I34)</f>
        <v>67</v>
      </c>
      <c r="L34" s="121"/>
      <c r="M34" s="32">
        <v>7</v>
      </c>
      <c r="N34" s="32">
        <f t="shared" ref="N34" si="82">AVERAGE(G34,I34)</f>
        <v>33.5</v>
      </c>
      <c r="O34" s="122"/>
      <c r="P34" s="61">
        <v>32</v>
      </c>
      <c r="Q34" s="120"/>
      <c r="R34" s="18">
        <v>37</v>
      </c>
      <c r="S34" s="120"/>
      <c r="T34" s="18">
        <f t="shared" ref="T34" si="83">SUM(P34:R34)</f>
        <v>69</v>
      </c>
      <c r="U34" s="121"/>
      <c r="V34" s="32">
        <v>9</v>
      </c>
      <c r="W34" s="123"/>
      <c r="X34" s="32">
        <f t="shared" ref="X34" si="84">SUM(M34,V34)</f>
        <v>16</v>
      </c>
      <c r="Y34" s="123">
        <f>AVERAGE(R34,P34,I34,G34)</f>
        <v>34</v>
      </c>
      <c r="Z34" s="129"/>
      <c r="AA34" s="18" t="s">
        <v>23</v>
      </c>
      <c r="AB34" s="35"/>
      <c r="AC34" s="15" t="s">
        <v>23</v>
      </c>
      <c r="AD34" s="120"/>
      <c r="AE34" s="15">
        <f t="shared" si="50"/>
        <v>0</v>
      </c>
      <c r="AF34" s="121"/>
      <c r="AG34" s="32" t="s">
        <v>23</v>
      </c>
      <c r="AH34" s="123"/>
      <c r="AI34" s="124">
        <f t="shared" si="68"/>
        <v>16</v>
      </c>
      <c r="AJ34" s="32">
        <f t="shared" si="69"/>
        <v>34</v>
      </c>
      <c r="AK34" s="122"/>
      <c r="AL34" s="32">
        <v>40</v>
      </c>
      <c r="AM34" s="55"/>
      <c r="AN34" s="15">
        <v>31</v>
      </c>
      <c r="AO34" s="55"/>
      <c r="AP34" s="15">
        <f t="shared" si="53"/>
        <v>71</v>
      </c>
      <c r="AQ34" s="55"/>
      <c r="AR34" s="32">
        <v>10</v>
      </c>
      <c r="AT34" s="124">
        <f t="shared" si="54"/>
        <v>26</v>
      </c>
      <c r="AU34" s="125">
        <f t="shared" si="55"/>
        <v>34.5</v>
      </c>
      <c r="AV34" s="126"/>
      <c r="AW34" s="15" t="s">
        <v>23</v>
      </c>
      <c r="AX34" s="46"/>
      <c r="AY34" s="15" t="s">
        <v>23</v>
      </c>
      <c r="AZ34" s="46"/>
      <c r="BA34" s="18">
        <f t="shared" si="56"/>
        <v>0</v>
      </c>
      <c r="BB34" s="55"/>
      <c r="BC34" s="32" t="s">
        <v>23</v>
      </c>
      <c r="BE34" s="124">
        <f t="shared" si="57"/>
        <v>26</v>
      </c>
      <c r="BF34" s="127">
        <f t="shared" si="71"/>
        <v>34.5</v>
      </c>
      <c r="BG34" s="126"/>
      <c r="BH34" s="15" t="s">
        <v>23</v>
      </c>
      <c r="BI34" s="46"/>
      <c r="BJ34" s="18" t="s">
        <v>23</v>
      </c>
      <c r="BK34" s="46"/>
      <c r="BL34" s="15">
        <f>SUM(BH34:BJ34)</f>
        <v>0</v>
      </c>
      <c r="BM34" s="55"/>
      <c r="BN34" s="32" t="s">
        <v>23</v>
      </c>
      <c r="BP34" s="124">
        <f>SUM(BE34,BN34)</f>
        <v>26</v>
      </c>
      <c r="BQ34" s="127">
        <f>AVERAGE(BH34:BJ34,AW34:AY34,AL34:AN34,AA34:AC34,P34:R34,G34:I34)</f>
        <v>34.5</v>
      </c>
      <c r="BR34" s="126"/>
      <c r="BS34" s="18" t="s">
        <v>23</v>
      </c>
      <c r="BT34" s="46"/>
      <c r="BU34" s="15" t="s">
        <v>23</v>
      </c>
      <c r="BV34" s="46"/>
      <c r="BW34" s="15">
        <f>SUM(BS34:BU34)</f>
        <v>0</v>
      </c>
      <c r="BX34" s="55"/>
      <c r="BY34" s="32" t="s">
        <v>23</v>
      </c>
      <c r="BZ34" s="120"/>
      <c r="CA34" s="124">
        <f>SUM(BP34,BY34)</f>
        <v>26</v>
      </c>
      <c r="CB34" s="127">
        <f>AVERAGE(BU34,BS34,BJ34,BH34,AY34,AW34,AN34,AL34,AC34,AA34,R34,P34,I34,G34)</f>
        <v>34.5</v>
      </c>
      <c r="CC34" s="126"/>
      <c r="CD34" s="15" t="s">
        <v>23</v>
      </c>
      <c r="CE34" s="55"/>
      <c r="CF34" s="15" t="s">
        <v>23</v>
      </c>
      <c r="CG34" s="55"/>
      <c r="CH34" s="18">
        <f>SUM(CD34:CF34)</f>
        <v>0</v>
      </c>
      <c r="CI34" s="55"/>
      <c r="CJ34" s="32" t="s">
        <v>23</v>
      </c>
      <c r="CK34" s="120"/>
      <c r="CL34" s="124">
        <f>SUM(CA34,CJ34)</f>
        <v>26</v>
      </c>
      <c r="CM34" s="127">
        <f>AVERAGE(CF34,CD34,BU34,BS34,BJ34,BH34,AY34,AW34,AN34,AL34,AC34,AA34,R34,P34,I34,G34)</f>
        <v>34.5</v>
      </c>
    </row>
    <row r="35" spans="1:91" s="120" customFormat="1" ht="11.45" customHeight="1">
      <c r="A35" s="25" t="s">
        <v>84</v>
      </c>
      <c r="B35" s="138" t="s">
        <v>219</v>
      </c>
      <c r="C35" s="138" t="s">
        <v>220</v>
      </c>
      <c r="D35" s="19">
        <v>196</v>
      </c>
      <c r="E35" s="20" t="s">
        <v>32</v>
      </c>
      <c r="F35" s="128"/>
      <c r="G35" s="18" t="s">
        <v>23</v>
      </c>
      <c r="I35" s="18" t="s">
        <v>23</v>
      </c>
      <c r="K35" s="57"/>
      <c r="L35" s="121"/>
      <c r="M35" s="32"/>
      <c r="N35" s="32"/>
      <c r="O35" s="122"/>
      <c r="P35" s="61" t="s">
        <v>23</v>
      </c>
      <c r="R35" s="18" t="s">
        <v>23</v>
      </c>
      <c r="T35" s="32"/>
      <c r="U35" s="121"/>
      <c r="V35" s="32" t="s">
        <v>23</v>
      </c>
      <c r="W35" s="123"/>
      <c r="X35" s="32"/>
      <c r="Y35" s="32"/>
      <c r="Z35" s="130"/>
      <c r="AA35" s="18"/>
      <c r="AB35" s="35"/>
      <c r="AC35" s="15"/>
      <c r="AE35" s="15">
        <f t="shared" si="50"/>
        <v>0</v>
      </c>
      <c r="AF35" s="121"/>
      <c r="AG35" s="32"/>
      <c r="AH35" s="123"/>
      <c r="AI35" s="124"/>
      <c r="AJ35" s="32"/>
      <c r="AK35" s="122"/>
      <c r="AL35" s="15">
        <v>31</v>
      </c>
      <c r="AM35" s="55"/>
      <c r="AN35" s="15">
        <v>31</v>
      </c>
      <c r="AO35" s="55"/>
      <c r="AP35" s="15">
        <f t="shared" si="53"/>
        <v>62</v>
      </c>
      <c r="AQ35" s="55"/>
      <c r="AR35" s="32">
        <v>23</v>
      </c>
      <c r="AS35" s="52"/>
      <c r="AT35" s="124">
        <f t="shared" si="54"/>
        <v>23</v>
      </c>
      <c r="AU35" s="53">
        <f t="shared" si="55"/>
        <v>31</v>
      </c>
      <c r="AV35" s="126"/>
      <c r="AW35" s="15"/>
      <c r="AX35" s="46"/>
      <c r="AY35" s="15" t="s">
        <v>23</v>
      </c>
      <c r="AZ35" s="46"/>
      <c r="BA35" s="18">
        <f t="shared" si="56"/>
        <v>0</v>
      </c>
      <c r="BB35" s="55"/>
      <c r="BC35" s="32" t="s">
        <v>23</v>
      </c>
      <c r="BD35" s="52"/>
      <c r="BE35" s="124">
        <f t="shared" si="57"/>
        <v>23</v>
      </c>
      <c r="BF35" s="127">
        <f t="shared" si="71"/>
        <v>31</v>
      </c>
      <c r="BG35" s="126"/>
      <c r="BH35" s="15" t="s">
        <v>23</v>
      </c>
      <c r="BI35" s="46"/>
      <c r="BJ35" s="18" t="s">
        <v>23</v>
      </c>
      <c r="BK35" s="46"/>
      <c r="BL35" s="15">
        <f>SUM(BH35:BJ35)</f>
        <v>0</v>
      </c>
      <c r="BM35" s="55"/>
      <c r="BN35" s="32" t="s">
        <v>23</v>
      </c>
      <c r="BO35" s="52"/>
      <c r="BP35" s="124">
        <f>SUM(BE35,BN35)</f>
        <v>23</v>
      </c>
      <c r="BQ35" s="127">
        <f>AVERAGE(BH35:BJ35,AW35:AY35,AL35:AN35,AA35:AC35,P35:R35,G35:I35)</f>
        <v>31</v>
      </c>
      <c r="BR35" s="126"/>
      <c r="BS35" s="18" t="s">
        <v>23</v>
      </c>
      <c r="BT35" s="46"/>
      <c r="BU35" s="15" t="s">
        <v>23</v>
      </c>
      <c r="BV35" s="46"/>
      <c r="BW35" s="18">
        <f>SUM(BS35:BU35)</f>
        <v>0</v>
      </c>
      <c r="BX35" s="55"/>
      <c r="BY35" s="32" t="s">
        <v>23</v>
      </c>
      <c r="CA35" s="124">
        <f>SUM(BP35,BY35)</f>
        <v>23</v>
      </c>
      <c r="CB35" s="127">
        <f>AVERAGE(BU35,BS35,BJ35,BH35,AY35,AW35,AN35,AL35,AC35,AA35,R35,P35,I35,G35)</f>
        <v>31</v>
      </c>
      <c r="CC35" s="126"/>
      <c r="CD35" s="15" t="s">
        <v>23</v>
      </c>
      <c r="CE35" s="55"/>
      <c r="CF35" s="15" t="s">
        <v>23</v>
      </c>
      <c r="CG35" s="55"/>
      <c r="CH35" s="18">
        <f>SUM(CD35:CF35)</f>
        <v>0</v>
      </c>
      <c r="CI35" s="55"/>
      <c r="CJ35" s="32" t="s">
        <v>23</v>
      </c>
      <c r="CL35" s="124">
        <f>SUM(CA35,CJ35)</f>
        <v>23</v>
      </c>
      <c r="CM35" s="127">
        <f>AVERAGE(CF35,CD35,BU35,BS35,BJ35,BH35,AY35,AW35,AN35,AL35,AC35,AA35,R35,P35,I35,G35)</f>
        <v>31</v>
      </c>
    </row>
    <row r="36" spans="1:91" s="3" customFormat="1" ht="12" customHeight="1">
      <c r="A36" s="25" t="s">
        <v>88</v>
      </c>
      <c r="B36" s="118" t="s">
        <v>227</v>
      </c>
      <c r="C36" s="118" t="s">
        <v>31</v>
      </c>
      <c r="D36" s="19"/>
      <c r="E36" s="20" t="s">
        <v>228</v>
      </c>
      <c r="F36" s="4"/>
      <c r="G36" s="18" t="s">
        <v>23</v>
      </c>
      <c r="H36" s="99"/>
      <c r="I36" s="18" t="s">
        <v>23</v>
      </c>
      <c r="K36" s="57"/>
      <c r="L36" s="59"/>
      <c r="M36" s="58"/>
      <c r="N36" s="58"/>
      <c r="O36" s="27"/>
      <c r="P36" s="61" t="s">
        <v>23</v>
      </c>
      <c r="Q36" s="99"/>
      <c r="R36" s="18" t="s">
        <v>23</v>
      </c>
      <c r="T36" s="32"/>
      <c r="U36" s="23"/>
      <c r="V36" s="58" t="s">
        <v>23</v>
      </c>
      <c r="W36" s="28"/>
      <c r="X36" s="58"/>
      <c r="Y36" s="58"/>
      <c r="Z36" s="26"/>
      <c r="AA36" s="18"/>
      <c r="AB36" s="35"/>
      <c r="AC36" s="15"/>
      <c r="AD36" s="115"/>
      <c r="AE36" s="15"/>
      <c r="AF36" s="59"/>
      <c r="AG36" s="58"/>
      <c r="AH36" s="28"/>
      <c r="AI36" s="36"/>
      <c r="AJ36" s="28"/>
      <c r="AK36" s="27"/>
      <c r="AL36" s="18"/>
      <c r="AM36" s="11"/>
      <c r="AN36" s="18"/>
      <c r="AO36" s="11"/>
      <c r="AP36" s="15"/>
      <c r="AQ36" s="11"/>
      <c r="AR36" s="58"/>
      <c r="AS36"/>
      <c r="AT36" s="36"/>
      <c r="AU36" s="39"/>
      <c r="AV36" s="26"/>
      <c r="AW36" s="15">
        <v>30</v>
      </c>
      <c r="AX36" s="46"/>
      <c r="AY36" s="15">
        <v>35</v>
      </c>
      <c r="AZ36" s="46"/>
      <c r="BA36" s="15">
        <f t="shared" si="56"/>
        <v>65</v>
      </c>
      <c r="BB36" s="11"/>
      <c r="BC36" s="58">
        <v>21</v>
      </c>
      <c r="BE36" s="124">
        <f t="shared" si="57"/>
        <v>21</v>
      </c>
      <c r="BF36" s="127">
        <f t="shared" si="71"/>
        <v>32.5</v>
      </c>
      <c r="BG36" s="27"/>
      <c r="BH36" s="15" t="s">
        <v>23</v>
      </c>
      <c r="BI36" s="46"/>
      <c r="BJ36" s="18" t="s">
        <v>23</v>
      </c>
      <c r="BK36" s="46"/>
      <c r="BL36" s="15">
        <f>SUM(BH36:BJ36)</f>
        <v>0</v>
      </c>
      <c r="BM36" s="11"/>
      <c r="BN36" s="58" t="s">
        <v>23</v>
      </c>
      <c r="BP36" s="36">
        <f>SUM(BE36,BN36)</f>
        <v>21</v>
      </c>
      <c r="BQ36" s="44">
        <f>AVERAGE(BH36:BJ36,AW36:AY36,AL36:AN36,AA36:AC36,P36:R36,G36:I36)</f>
        <v>32.5</v>
      </c>
      <c r="BR36" s="27"/>
      <c r="BS36" s="18" t="s">
        <v>23</v>
      </c>
      <c r="BT36" s="46"/>
      <c r="BU36" s="15" t="s">
        <v>23</v>
      </c>
      <c r="BV36" s="46"/>
      <c r="BW36" s="57">
        <f>SUM(BS36:BU36)</f>
        <v>0</v>
      </c>
      <c r="BX36" s="11"/>
      <c r="BY36" s="58" t="s">
        <v>23</v>
      </c>
      <c r="CA36" s="36">
        <f>SUM(BP36,BY36)</f>
        <v>21</v>
      </c>
      <c r="CB36" s="44">
        <f>AVERAGE(BU36,BS36,BJ36,BH36,AY36,AW36,AN36,AL36,AC36,AA36,R36,P36,I36,G36)</f>
        <v>32.5</v>
      </c>
      <c r="CC36" s="27"/>
      <c r="CD36" s="15" t="s">
        <v>23</v>
      </c>
      <c r="CE36" s="55"/>
      <c r="CF36" s="15" t="s">
        <v>23</v>
      </c>
      <c r="CG36" s="55"/>
      <c r="CH36" s="18">
        <f>SUM(CD36:CF36)</f>
        <v>0</v>
      </c>
      <c r="CI36" s="11"/>
      <c r="CJ36" s="58" t="s">
        <v>23</v>
      </c>
      <c r="CL36" s="36">
        <f>SUM(CA36,CJ36)</f>
        <v>21</v>
      </c>
      <c r="CM36" s="44">
        <f>AVERAGE(CF36,CD36,BU36,BS36,BJ36,BH36,AY36,AW36,AN36,AL36,AC36,AA36,R36,P36,I36,G36)</f>
        <v>32.5</v>
      </c>
    </row>
    <row r="37" spans="1:91" s="120" customFormat="1" ht="11.45" customHeight="1">
      <c r="A37" s="25" t="s">
        <v>93</v>
      </c>
      <c r="B37" s="118" t="s">
        <v>207</v>
      </c>
      <c r="C37" s="118" t="s">
        <v>46</v>
      </c>
      <c r="D37" s="19">
        <v>40350</v>
      </c>
      <c r="E37" s="20" t="s">
        <v>188</v>
      </c>
      <c r="F37" s="128"/>
      <c r="G37" s="57"/>
      <c r="I37" s="57"/>
      <c r="K37" s="57"/>
      <c r="L37" s="121"/>
      <c r="M37" s="32"/>
      <c r="N37" s="32"/>
      <c r="O37" s="126"/>
      <c r="P37" s="61"/>
      <c r="R37" s="18"/>
      <c r="T37" s="32"/>
      <c r="U37" s="121"/>
      <c r="V37" s="32"/>
      <c r="W37" s="123"/>
      <c r="X37" s="32"/>
      <c r="Y37" s="32"/>
      <c r="Z37" s="126"/>
      <c r="AA37" s="15">
        <v>36</v>
      </c>
      <c r="AB37" s="35"/>
      <c r="AC37" s="18">
        <v>29</v>
      </c>
      <c r="AE37" s="15">
        <f t="shared" ref="AE37:AE42" si="85">SUM(AA37,AC37)</f>
        <v>65</v>
      </c>
      <c r="AF37" s="121"/>
      <c r="AG37" s="32">
        <v>20</v>
      </c>
      <c r="AH37" s="123"/>
      <c r="AI37" s="124">
        <f t="shared" ref="AI37:AI42" si="86">SUM(X37,AG37)</f>
        <v>20</v>
      </c>
      <c r="AJ37" s="32">
        <f t="shared" ref="AJ37:AJ42" si="87">AVERAGE(AC37,AA37,R37,P37,I37,G37)</f>
        <v>32.5</v>
      </c>
      <c r="AK37" s="126"/>
      <c r="AL37" s="18"/>
      <c r="AM37" s="55"/>
      <c r="AN37" s="18"/>
      <c r="AO37" s="55"/>
      <c r="AP37" s="18">
        <f t="shared" ref="AP37:AP42" si="88">SUM(AL37:AN37)</f>
        <v>0</v>
      </c>
      <c r="AQ37" s="55"/>
      <c r="AR37" s="32"/>
      <c r="AS37" s="52"/>
      <c r="AT37" s="124">
        <f t="shared" ref="AT37:AT42" si="89">SUM(AR37,AI37)</f>
        <v>20</v>
      </c>
      <c r="AU37" s="118">
        <f t="shared" ref="AU37:AU42" si="90">AVERAGE(G37,I37,P37,R37,AA37,AC37,AL37,AN37)</f>
        <v>32.5</v>
      </c>
      <c r="AV37" s="126"/>
      <c r="AW37" s="15"/>
      <c r="AX37" s="46"/>
      <c r="AY37" s="15"/>
      <c r="AZ37" s="55"/>
      <c r="BA37" s="18">
        <f t="shared" si="56"/>
        <v>0</v>
      </c>
      <c r="BB37" s="55"/>
      <c r="BC37" s="32"/>
      <c r="BD37" s="52"/>
      <c r="BE37" s="124">
        <f t="shared" si="57"/>
        <v>20</v>
      </c>
      <c r="BF37" s="127">
        <f t="shared" si="71"/>
        <v>32.5</v>
      </c>
      <c r="BG37" s="126"/>
      <c r="BH37" s="15"/>
      <c r="BI37" s="46"/>
      <c r="BJ37" s="18"/>
      <c r="BK37" s="55"/>
      <c r="BL37" s="15"/>
      <c r="BM37" s="55"/>
      <c r="BN37" s="32"/>
      <c r="BO37" s="52"/>
      <c r="BP37" s="124"/>
      <c r="BQ37" s="127"/>
      <c r="BR37" s="126"/>
      <c r="BS37" s="18"/>
      <c r="BT37" s="46"/>
      <c r="BU37" s="15"/>
      <c r="BV37" s="46"/>
      <c r="BW37" s="15"/>
      <c r="BX37" s="55"/>
      <c r="BY37" s="32"/>
      <c r="CA37" s="124"/>
      <c r="CB37" s="127"/>
      <c r="CC37" s="122"/>
      <c r="CD37" s="15"/>
      <c r="CE37" s="55"/>
      <c r="CF37" s="15"/>
      <c r="CG37" s="46"/>
      <c r="CH37" s="15"/>
      <c r="CI37" s="55"/>
      <c r="CJ37" s="32"/>
      <c r="CL37" s="124"/>
      <c r="CM37" s="127"/>
    </row>
    <row r="38" spans="1:91" s="52" customFormat="1" ht="11.45" customHeight="1">
      <c r="A38" s="25" t="s">
        <v>94</v>
      </c>
      <c r="B38" s="118" t="s">
        <v>201</v>
      </c>
      <c r="C38" s="118" t="s">
        <v>202</v>
      </c>
      <c r="D38" s="19">
        <v>37766</v>
      </c>
      <c r="E38" s="20" t="s">
        <v>188</v>
      </c>
      <c r="F38" s="128"/>
      <c r="G38" s="57"/>
      <c r="H38" s="120"/>
      <c r="I38" s="57"/>
      <c r="J38" s="120"/>
      <c r="K38" s="57"/>
      <c r="L38" s="121"/>
      <c r="M38" s="32"/>
      <c r="N38" s="32"/>
      <c r="O38" s="126"/>
      <c r="P38" s="61">
        <v>33</v>
      </c>
      <c r="Q38" s="120"/>
      <c r="R38" s="18">
        <v>31</v>
      </c>
      <c r="S38" s="120"/>
      <c r="T38" s="15">
        <f>SUM(P38:R38)</f>
        <v>64</v>
      </c>
      <c r="U38" s="121"/>
      <c r="V38" s="32">
        <v>19</v>
      </c>
      <c r="W38" s="123"/>
      <c r="X38" s="32">
        <f>SUM(M38,V38)</f>
        <v>19</v>
      </c>
      <c r="Y38" s="32">
        <f>AVERAGE(R38,P38,I38,G38)</f>
        <v>32</v>
      </c>
      <c r="Z38" s="130"/>
      <c r="AA38" s="18"/>
      <c r="AB38" s="35"/>
      <c r="AC38" s="15"/>
      <c r="AD38" s="120"/>
      <c r="AE38" s="15">
        <f t="shared" si="85"/>
        <v>0</v>
      </c>
      <c r="AF38" s="121"/>
      <c r="AG38" s="32"/>
      <c r="AH38" s="123"/>
      <c r="AI38" s="124">
        <f t="shared" si="86"/>
        <v>19</v>
      </c>
      <c r="AJ38" s="32">
        <f t="shared" si="87"/>
        <v>32</v>
      </c>
      <c r="AK38" s="126"/>
      <c r="AL38" s="18"/>
      <c r="AM38" s="55"/>
      <c r="AN38" s="18"/>
      <c r="AO38" s="55"/>
      <c r="AP38" s="15">
        <f t="shared" si="88"/>
        <v>0</v>
      </c>
      <c r="AQ38" s="55"/>
      <c r="AR38" s="32"/>
      <c r="AT38" s="124">
        <f t="shared" si="89"/>
        <v>19</v>
      </c>
      <c r="AU38" s="53">
        <f t="shared" si="90"/>
        <v>32</v>
      </c>
      <c r="AV38" s="126"/>
      <c r="AW38" s="15"/>
      <c r="AX38" s="46"/>
      <c r="AY38" s="15"/>
      <c r="AZ38" s="55"/>
      <c r="BA38" s="18">
        <f t="shared" si="56"/>
        <v>0</v>
      </c>
      <c r="BB38" s="55"/>
      <c r="BC38" s="32"/>
      <c r="BE38" s="124">
        <f t="shared" si="57"/>
        <v>19</v>
      </c>
      <c r="BF38" s="127">
        <f t="shared" si="71"/>
        <v>32</v>
      </c>
      <c r="BG38" s="126"/>
      <c r="BH38" s="15"/>
      <c r="BI38" s="46"/>
      <c r="BJ38" s="18"/>
      <c r="BK38" s="55"/>
      <c r="BL38" s="15"/>
      <c r="BM38" s="55"/>
      <c r="BN38" s="32"/>
      <c r="BP38" s="124">
        <f>SUM(BE38,BN38)</f>
        <v>19</v>
      </c>
      <c r="BQ38" s="127"/>
      <c r="BR38" s="126"/>
      <c r="BS38" s="18"/>
      <c r="BT38" s="46"/>
      <c r="BU38" s="15"/>
      <c r="BV38" s="46"/>
      <c r="BW38" s="15"/>
      <c r="BX38" s="55"/>
      <c r="BY38" s="32"/>
      <c r="BZ38" s="120"/>
      <c r="CA38" s="124">
        <f>SUM(BP38,BY38)</f>
        <v>19</v>
      </c>
      <c r="CB38" s="127"/>
      <c r="CC38" s="122"/>
      <c r="CD38" s="15"/>
      <c r="CE38" s="55"/>
      <c r="CF38" s="15"/>
      <c r="CG38" s="46"/>
      <c r="CH38" s="15"/>
      <c r="CI38" s="55"/>
      <c r="CJ38" s="32"/>
      <c r="CK38" s="120"/>
      <c r="CL38" s="124">
        <f>SUM(CA38,CJ38)</f>
        <v>19</v>
      </c>
      <c r="CM38" s="127"/>
    </row>
    <row r="39" spans="1:91" s="52" customFormat="1" ht="11.45" customHeight="1">
      <c r="A39" s="25" t="s">
        <v>95</v>
      </c>
      <c r="B39" s="118" t="s">
        <v>169</v>
      </c>
      <c r="C39" s="118" t="s">
        <v>48</v>
      </c>
      <c r="D39" s="19">
        <v>35437</v>
      </c>
      <c r="E39" s="20" t="s">
        <v>98</v>
      </c>
      <c r="F39" s="128"/>
      <c r="G39" s="57">
        <v>37</v>
      </c>
      <c r="H39" s="120"/>
      <c r="I39" s="18">
        <v>29</v>
      </c>
      <c r="J39" s="120"/>
      <c r="K39" s="15">
        <f>SUM(G39+I39)</f>
        <v>66</v>
      </c>
      <c r="L39" s="121"/>
      <c r="M39" s="32">
        <v>8</v>
      </c>
      <c r="N39" s="32">
        <f>AVERAGE(G39,I39)</f>
        <v>33</v>
      </c>
      <c r="O39" s="122"/>
      <c r="P39" s="61">
        <v>33</v>
      </c>
      <c r="Q39" s="120"/>
      <c r="R39" s="18">
        <v>34</v>
      </c>
      <c r="S39" s="120"/>
      <c r="T39" s="18">
        <f>SUM(P39:R39)</f>
        <v>67</v>
      </c>
      <c r="U39" s="121"/>
      <c r="V39" s="32">
        <v>11</v>
      </c>
      <c r="W39" s="123"/>
      <c r="X39" s="32">
        <f>SUM(M39,V39)</f>
        <v>19</v>
      </c>
      <c r="Y39" s="32">
        <f>AVERAGE(R39,P39,I39,G39)</f>
        <v>33.25</v>
      </c>
      <c r="Z39" s="122"/>
      <c r="AA39" s="18" t="s">
        <v>23</v>
      </c>
      <c r="AB39" s="35"/>
      <c r="AC39" s="15" t="s">
        <v>23</v>
      </c>
      <c r="AD39" s="120"/>
      <c r="AE39" s="15">
        <f t="shared" si="85"/>
        <v>0</v>
      </c>
      <c r="AF39" s="121"/>
      <c r="AG39" s="32" t="s">
        <v>23</v>
      </c>
      <c r="AH39" s="123"/>
      <c r="AI39" s="124">
        <f t="shared" si="86"/>
        <v>19</v>
      </c>
      <c r="AJ39" s="32">
        <f t="shared" si="87"/>
        <v>33.25</v>
      </c>
      <c r="AK39" s="122"/>
      <c r="AL39" s="18" t="s">
        <v>23</v>
      </c>
      <c r="AM39" s="55"/>
      <c r="AN39" s="18" t="s">
        <v>23</v>
      </c>
      <c r="AO39" s="55"/>
      <c r="AP39" s="15">
        <f t="shared" si="88"/>
        <v>0</v>
      </c>
      <c r="AQ39" s="55"/>
      <c r="AR39" s="32" t="s">
        <v>23</v>
      </c>
      <c r="AT39" s="124">
        <f t="shared" si="89"/>
        <v>19</v>
      </c>
      <c r="AU39" s="125">
        <f t="shared" si="90"/>
        <v>33.25</v>
      </c>
      <c r="AV39" s="126"/>
      <c r="AW39" s="15" t="s">
        <v>23</v>
      </c>
      <c r="AX39" s="46"/>
      <c r="AY39" s="15" t="s">
        <v>23</v>
      </c>
      <c r="AZ39" s="46"/>
      <c r="BA39" s="18">
        <f t="shared" si="56"/>
        <v>0</v>
      </c>
      <c r="BB39" s="55"/>
      <c r="BC39" s="32" t="s">
        <v>23</v>
      </c>
      <c r="BE39" s="124">
        <f t="shared" si="57"/>
        <v>19</v>
      </c>
      <c r="BF39" s="127">
        <f t="shared" si="71"/>
        <v>33.25</v>
      </c>
      <c r="BG39" s="126"/>
      <c r="BH39" s="15" t="s">
        <v>23</v>
      </c>
      <c r="BI39" s="46"/>
      <c r="BJ39" s="18" t="s">
        <v>23</v>
      </c>
      <c r="BK39" s="46"/>
      <c r="BL39" s="15">
        <f>SUM(BH39:BJ39)</f>
        <v>0</v>
      </c>
      <c r="BM39" s="55"/>
      <c r="BN39" s="32" t="s">
        <v>23</v>
      </c>
      <c r="BP39" s="124">
        <f>SUM(BE39,BN39)</f>
        <v>19</v>
      </c>
      <c r="BQ39" s="127">
        <f>AVERAGE(BH39:BJ39,AW39:AY39,AL39:AN39,AA39:AC39,P39:R39,G39:I39)</f>
        <v>33.25</v>
      </c>
      <c r="BR39" s="126"/>
      <c r="BS39" s="18" t="s">
        <v>23</v>
      </c>
      <c r="BT39" s="46"/>
      <c r="BU39" s="15" t="s">
        <v>23</v>
      </c>
      <c r="BV39" s="46"/>
      <c r="BW39" s="18">
        <f>SUM(BS39:BU39)</f>
        <v>0</v>
      </c>
      <c r="BX39" s="55"/>
      <c r="BY39" s="32" t="s">
        <v>23</v>
      </c>
      <c r="BZ39" s="120"/>
      <c r="CA39" s="124">
        <f>SUM(BP39,BY39)</f>
        <v>19</v>
      </c>
      <c r="CB39" s="127">
        <f>AVERAGE(BU39,BS39,BJ39,BH39,AY39,AW39,AN39,AL39,AC39,AA39,R39,P39,I39,G39)</f>
        <v>33.25</v>
      </c>
      <c r="CC39" s="126"/>
      <c r="CD39" s="15" t="s">
        <v>23</v>
      </c>
      <c r="CE39" s="55"/>
      <c r="CF39" s="15" t="s">
        <v>23</v>
      </c>
      <c r="CG39" s="55"/>
      <c r="CH39" s="18">
        <f>SUM(CD39:CF39)</f>
        <v>0</v>
      </c>
      <c r="CI39" s="55"/>
      <c r="CJ39" s="32" t="s">
        <v>23</v>
      </c>
      <c r="CK39" s="120"/>
      <c r="CL39" s="124">
        <f>SUM(CA39,CJ39)</f>
        <v>19</v>
      </c>
      <c r="CM39" s="127">
        <f>AVERAGE(CF39,CD39,BU39,BS39,BJ39,BH39,AY39,AW39,AN39,AL39,AC39,AA39,R39,P39,I39,G39)</f>
        <v>33.25</v>
      </c>
    </row>
    <row r="40" spans="1:91" s="52" customFormat="1" ht="11.45" customHeight="1">
      <c r="A40" s="25" t="s">
        <v>97</v>
      </c>
      <c r="B40" s="118" t="s">
        <v>109</v>
      </c>
      <c r="C40" s="118" t="s">
        <v>189</v>
      </c>
      <c r="D40" s="19">
        <v>66582</v>
      </c>
      <c r="E40" s="20" t="s">
        <v>65</v>
      </c>
      <c r="F40" s="128"/>
      <c r="G40" s="32">
        <v>39</v>
      </c>
      <c r="H40" s="120"/>
      <c r="I40" s="15">
        <v>34</v>
      </c>
      <c r="J40" s="120"/>
      <c r="K40" s="57">
        <f>SUM(G40+I40)</f>
        <v>73</v>
      </c>
      <c r="L40" s="121"/>
      <c r="M40" s="32">
        <v>1</v>
      </c>
      <c r="N40" s="32">
        <f>AVERAGE(G40,I40)</f>
        <v>36.5</v>
      </c>
      <c r="O40" s="122"/>
      <c r="P40" s="61">
        <v>34</v>
      </c>
      <c r="Q40" s="120"/>
      <c r="R40" s="18">
        <v>33</v>
      </c>
      <c r="S40" s="120"/>
      <c r="T40" s="15">
        <f>SUM(P40:R40)</f>
        <v>67</v>
      </c>
      <c r="U40" s="121"/>
      <c r="V40" s="32">
        <v>11</v>
      </c>
      <c r="W40" s="123"/>
      <c r="X40" s="32">
        <f>SUM(M40,V40)</f>
        <v>12</v>
      </c>
      <c r="Y40" s="32">
        <f>AVERAGE(P40:R40,G40:I40)</f>
        <v>35</v>
      </c>
      <c r="Z40" s="122"/>
      <c r="AA40" s="18" t="s">
        <v>23</v>
      </c>
      <c r="AB40" s="35"/>
      <c r="AC40" s="15" t="s">
        <v>23</v>
      </c>
      <c r="AD40" s="120"/>
      <c r="AE40" s="15">
        <f t="shared" si="85"/>
        <v>0</v>
      </c>
      <c r="AF40" s="121"/>
      <c r="AG40" s="32" t="s">
        <v>23</v>
      </c>
      <c r="AH40" s="123"/>
      <c r="AI40" s="124">
        <f t="shared" si="86"/>
        <v>12</v>
      </c>
      <c r="AJ40" s="32">
        <f t="shared" si="87"/>
        <v>35</v>
      </c>
      <c r="AK40" s="122"/>
      <c r="AL40" s="32">
        <v>38</v>
      </c>
      <c r="AM40" s="55"/>
      <c r="AN40" s="15">
        <v>34</v>
      </c>
      <c r="AO40" s="55"/>
      <c r="AP40" s="57">
        <f t="shared" si="88"/>
        <v>72</v>
      </c>
      <c r="AQ40" s="55"/>
      <c r="AR40" s="32">
        <v>7</v>
      </c>
      <c r="AS40" s="120"/>
      <c r="AT40" s="124">
        <f t="shared" si="89"/>
        <v>19</v>
      </c>
      <c r="AU40" s="125">
        <f t="shared" si="90"/>
        <v>35.333333333333336</v>
      </c>
      <c r="AV40" s="122"/>
      <c r="AW40" s="15" t="s">
        <v>23</v>
      </c>
      <c r="AX40" s="46"/>
      <c r="AY40" s="15" t="s">
        <v>23</v>
      </c>
      <c r="AZ40" s="46"/>
      <c r="BA40" s="18">
        <f t="shared" si="56"/>
        <v>0</v>
      </c>
      <c r="BB40" s="55"/>
      <c r="BC40" s="32" t="s">
        <v>23</v>
      </c>
      <c r="BD40" s="120"/>
      <c r="BE40" s="124">
        <f t="shared" si="57"/>
        <v>19</v>
      </c>
      <c r="BF40" s="127">
        <f t="shared" si="71"/>
        <v>35.333333333333336</v>
      </c>
      <c r="BG40" s="122"/>
      <c r="BH40" s="15" t="s">
        <v>23</v>
      </c>
      <c r="BI40" s="46"/>
      <c r="BJ40" s="18" t="s">
        <v>23</v>
      </c>
      <c r="BK40" s="46"/>
      <c r="BL40" s="15">
        <f>SUM(BH40:BJ40)</f>
        <v>0</v>
      </c>
      <c r="BM40" s="55"/>
      <c r="BN40" s="32" t="s">
        <v>23</v>
      </c>
      <c r="BO40" s="120"/>
      <c r="BP40" s="124">
        <f>SUM(BE40,BN40)</f>
        <v>19</v>
      </c>
      <c r="BQ40" s="127">
        <f>AVERAGE(BH40:BJ40,AW40:AY40,AL40:AN40,AA40:AC40,P40:R40,G40:I40)</f>
        <v>35.333333333333336</v>
      </c>
      <c r="BR40" s="122"/>
      <c r="BS40" s="18" t="s">
        <v>23</v>
      </c>
      <c r="BT40" s="46"/>
      <c r="BU40" s="15" t="s">
        <v>23</v>
      </c>
      <c r="BV40" s="46"/>
      <c r="BW40" s="18">
        <f>SUM(BS40:BU40)</f>
        <v>0</v>
      </c>
      <c r="BX40" s="55"/>
      <c r="BY40" s="32" t="s">
        <v>23</v>
      </c>
      <c r="BZ40" s="120"/>
      <c r="CA40" s="124">
        <f>SUM(BP40,BY40)</f>
        <v>19</v>
      </c>
      <c r="CB40" s="127">
        <f>AVERAGE(BU40,BS40,BJ40,BH40,AY40,AW40,AN40,AL40,AC40,AA40,R40,P40,I40,G40)</f>
        <v>35.333333333333336</v>
      </c>
      <c r="CC40" s="122"/>
      <c r="CD40" s="15" t="s">
        <v>23</v>
      </c>
      <c r="CE40" s="55"/>
      <c r="CF40" s="15" t="s">
        <v>23</v>
      </c>
      <c r="CG40" s="55"/>
      <c r="CH40" s="15">
        <f>SUM(CD40:CF40)</f>
        <v>0</v>
      </c>
      <c r="CI40" s="55"/>
      <c r="CJ40" s="32" t="s">
        <v>23</v>
      </c>
      <c r="CK40" s="120"/>
      <c r="CL40" s="124">
        <f>SUM(CA40,CJ40)</f>
        <v>19</v>
      </c>
      <c r="CM40" s="127">
        <f>AVERAGE(CF40,CD40,BU40,BS40,BJ40,BH40,AY40,AW40,AN40,AL40,AC40,AA40,R40,P40,I40,G40)</f>
        <v>35.333333333333336</v>
      </c>
    </row>
    <row r="41" spans="1:91" s="120" customFormat="1" ht="11.45" customHeight="1">
      <c r="A41" s="25" t="s">
        <v>157</v>
      </c>
      <c r="B41" s="118" t="s">
        <v>136</v>
      </c>
      <c r="C41" s="118" t="s">
        <v>137</v>
      </c>
      <c r="D41" s="19">
        <v>26404</v>
      </c>
      <c r="E41" s="20" t="s">
        <v>135</v>
      </c>
      <c r="F41" s="128"/>
      <c r="G41" s="57"/>
      <c r="I41" s="57"/>
      <c r="K41" s="57"/>
      <c r="L41" s="121"/>
      <c r="M41" s="32"/>
      <c r="N41" s="32"/>
      <c r="O41" s="126"/>
      <c r="P41" s="61"/>
      <c r="R41" s="18"/>
      <c r="T41" s="32"/>
      <c r="U41" s="121"/>
      <c r="V41" s="32"/>
      <c r="W41" s="123"/>
      <c r="X41" s="32"/>
      <c r="Y41" s="32"/>
      <c r="Z41" s="126"/>
      <c r="AA41" s="32">
        <v>41</v>
      </c>
      <c r="AB41" s="35"/>
      <c r="AC41" s="15">
        <v>33</v>
      </c>
      <c r="AE41" s="32">
        <f t="shared" si="85"/>
        <v>74</v>
      </c>
      <c r="AF41" s="121"/>
      <c r="AG41" s="32">
        <v>5</v>
      </c>
      <c r="AH41" s="123"/>
      <c r="AI41" s="124">
        <f t="shared" si="86"/>
        <v>5</v>
      </c>
      <c r="AJ41" s="32">
        <f t="shared" si="87"/>
        <v>37</v>
      </c>
      <c r="AK41" s="126"/>
      <c r="AL41" s="18"/>
      <c r="AM41" s="55"/>
      <c r="AN41" s="18"/>
      <c r="AO41" s="55"/>
      <c r="AP41" s="15">
        <f t="shared" si="88"/>
        <v>0</v>
      </c>
      <c r="AQ41" s="55"/>
      <c r="AR41" s="32"/>
      <c r="AS41" s="52"/>
      <c r="AT41" s="124">
        <f t="shared" si="89"/>
        <v>5</v>
      </c>
      <c r="AU41" s="53">
        <f t="shared" si="90"/>
        <v>37</v>
      </c>
      <c r="AV41" s="126"/>
      <c r="AW41" s="57">
        <v>38</v>
      </c>
      <c r="AX41" s="46"/>
      <c r="AY41" s="15">
        <v>31</v>
      </c>
      <c r="AZ41" s="55"/>
      <c r="BA41" s="15">
        <f t="shared" si="56"/>
        <v>69</v>
      </c>
      <c r="BB41" s="55"/>
      <c r="BC41" s="32">
        <v>13</v>
      </c>
      <c r="BD41" s="52"/>
      <c r="BE41" s="124">
        <f t="shared" si="57"/>
        <v>18</v>
      </c>
      <c r="BF41" s="127">
        <f t="shared" si="71"/>
        <v>35.75</v>
      </c>
      <c r="BG41" s="126"/>
      <c r="BH41" s="15"/>
      <c r="BI41" s="46"/>
      <c r="BJ41" s="18"/>
      <c r="BK41" s="55"/>
      <c r="BL41" s="15"/>
      <c r="BM41" s="55"/>
      <c r="BN41" s="32"/>
      <c r="BO41" s="52"/>
      <c r="BP41" s="124"/>
      <c r="BQ41" s="127"/>
      <c r="BR41" s="126"/>
      <c r="BS41" s="18"/>
      <c r="BT41" s="46"/>
      <c r="BU41" s="15"/>
      <c r="BV41" s="46"/>
      <c r="BW41" s="15"/>
      <c r="BX41" s="55"/>
      <c r="BY41" s="32"/>
      <c r="CA41" s="124"/>
      <c r="CB41" s="127"/>
      <c r="CC41" s="122"/>
      <c r="CD41" s="15"/>
      <c r="CE41" s="55"/>
      <c r="CF41" s="15"/>
      <c r="CG41" s="46"/>
      <c r="CH41" s="15"/>
      <c r="CI41" s="55"/>
      <c r="CJ41" s="32"/>
      <c r="CL41" s="124"/>
      <c r="CM41" s="127"/>
    </row>
    <row r="42" spans="1:91" s="120" customFormat="1" ht="11.45" customHeight="1">
      <c r="A42" s="25" t="s">
        <v>156</v>
      </c>
      <c r="B42" s="118" t="s">
        <v>57</v>
      </c>
      <c r="C42" s="118" t="s">
        <v>58</v>
      </c>
      <c r="D42" s="19">
        <v>35539</v>
      </c>
      <c r="E42" s="20" t="s">
        <v>59</v>
      </c>
      <c r="F42" s="128"/>
      <c r="G42" s="57"/>
      <c r="I42" s="57"/>
      <c r="K42" s="57"/>
      <c r="L42" s="121"/>
      <c r="M42" s="32"/>
      <c r="N42" s="32"/>
      <c r="O42" s="126"/>
      <c r="P42" s="61">
        <v>34</v>
      </c>
      <c r="R42" s="18">
        <v>32</v>
      </c>
      <c r="T42" s="15">
        <f>SUM(P42:R42)</f>
        <v>66</v>
      </c>
      <c r="U42" s="121"/>
      <c r="V42" s="32">
        <v>14</v>
      </c>
      <c r="W42" s="123"/>
      <c r="X42" s="32">
        <f>SUM(M42,V42)</f>
        <v>14</v>
      </c>
      <c r="Y42" s="32">
        <f>AVERAGE(R42,P42,I42,G42)</f>
        <v>33</v>
      </c>
      <c r="Z42" s="126"/>
      <c r="AA42" s="18"/>
      <c r="AB42" s="35"/>
      <c r="AC42" s="15"/>
      <c r="AE42" s="15">
        <f t="shared" si="85"/>
        <v>0</v>
      </c>
      <c r="AF42" s="121"/>
      <c r="AG42" s="32"/>
      <c r="AH42" s="123"/>
      <c r="AI42" s="124">
        <f t="shared" si="86"/>
        <v>14</v>
      </c>
      <c r="AJ42" s="32">
        <f t="shared" si="87"/>
        <v>33</v>
      </c>
      <c r="AK42" s="126"/>
      <c r="AL42" s="18"/>
      <c r="AM42" s="55"/>
      <c r="AN42" s="18"/>
      <c r="AO42" s="55"/>
      <c r="AP42" s="15">
        <f t="shared" si="88"/>
        <v>0</v>
      </c>
      <c r="AQ42" s="55"/>
      <c r="AR42" s="32"/>
      <c r="AS42" s="52"/>
      <c r="AT42" s="124">
        <f t="shared" si="89"/>
        <v>14</v>
      </c>
      <c r="AU42" s="125">
        <f t="shared" si="90"/>
        <v>33</v>
      </c>
      <c r="AV42" s="126"/>
      <c r="AW42" s="15"/>
      <c r="AX42" s="46"/>
      <c r="AY42" s="15"/>
      <c r="AZ42" s="55"/>
      <c r="BA42" s="18">
        <f t="shared" si="56"/>
        <v>0</v>
      </c>
      <c r="BB42" s="55"/>
      <c r="BC42" s="32"/>
      <c r="BD42" s="52"/>
      <c r="BE42" s="124">
        <f t="shared" si="57"/>
        <v>14</v>
      </c>
      <c r="BF42" s="127">
        <f t="shared" si="71"/>
        <v>33</v>
      </c>
      <c r="BG42" s="126"/>
      <c r="BH42" s="15"/>
      <c r="BI42" s="46"/>
      <c r="BJ42" s="18"/>
      <c r="BK42" s="55"/>
      <c r="BL42" s="15"/>
      <c r="BM42" s="55"/>
      <c r="BN42" s="32"/>
      <c r="BO42" s="52"/>
      <c r="BP42" s="124">
        <f>SUM(BE42,BN42)</f>
        <v>14</v>
      </c>
      <c r="BQ42" s="127"/>
      <c r="BR42" s="126"/>
      <c r="BS42" s="18"/>
      <c r="BT42" s="46"/>
      <c r="BU42" s="15"/>
      <c r="BV42" s="46"/>
      <c r="BW42" s="15"/>
      <c r="BX42" s="55"/>
      <c r="BY42" s="32"/>
      <c r="CA42" s="124">
        <f>SUM(BP42,BY42)</f>
        <v>14</v>
      </c>
      <c r="CB42" s="127"/>
      <c r="CC42" s="122"/>
      <c r="CD42" s="15"/>
      <c r="CE42" s="55"/>
      <c r="CF42" s="15"/>
      <c r="CG42" s="46"/>
      <c r="CH42" s="15"/>
      <c r="CI42" s="55"/>
      <c r="CJ42" s="32"/>
      <c r="CL42" s="124">
        <f>SUM(CA42,CJ42)</f>
        <v>14</v>
      </c>
      <c r="CM42" s="127"/>
    </row>
    <row r="43" spans="1:91" s="3" customFormat="1" ht="12" customHeight="1">
      <c r="A43" s="25" t="s">
        <v>158</v>
      </c>
      <c r="B43" s="118" t="s">
        <v>226</v>
      </c>
      <c r="C43" s="118" t="s">
        <v>43</v>
      </c>
      <c r="D43" s="19"/>
      <c r="E43" s="20" t="s">
        <v>216</v>
      </c>
      <c r="F43" s="4"/>
      <c r="G43" s="18" t="s">
        <v>23</v>
      </c>
      <c r="H43" s="99"/>
      <c r="I43" s="18" t="s">
        <v>23</v>
      </c>
      <c r="K43" s="57"/>
      <c r="L43" s="59"/>
      <c r="M43" s="58"/>
      <c r="N43" s="58"/>
      <c r="O43" s="27"/>
      <c r="P43" s="61" t="s">
        <v>23</v>
      </c>
      <c r="Q43" s="99"/>
      <c r="R43" s="18" t="s">
        <v>23</v>
      </c>
      <c r="T43" s="32"/>
      <c r="U43" s="23"/>
      <c r="V43" s="58" t="s">
        <v>23</v>
      </c>
      <c r="W43" s="28"/>
      <c r="X43" s="58"/>
      <c r="Y43" s="58"/>
      <c r="Z43" s="26"/>
      <c r="AA43" s="18"/>
      <c r="AB43" s="35"/>
      <c r="AC43" s="15"/>
      <c r="AD43" s="115"/>
      <c r="AE43" s="15"/>
      <c r="AF43" s="59"/>
      <c r="AG43" s="58"/>
      <c r="AH43" s="28"/>
      <c r="AI43" s="36"/>
      <c r="AJ43" s="28"/>
      <c r="AK43" s="27"/>
      <c r="AL43" s="18"/>
      <c r="AM43" s="11"/>
      <c r="AN43" s="18"/>
      <c r="AO43" s="11"/>
      <c r="AP43" s="15"/>
      <c r="AQ43" s="11"/>
      <c r="AR43" s="58"/>
      <c r="AS43"/>
      <c r="AT43" s="36"/>
      <c r="AU43" s="39"/>
      <c r="AV43" s="26"/>
      <c r="AW43" s="57">
        <v>37</v>
      </c>
      <c r="AX43" s="46"/>
      <c r="AY43" s="15">
        <v>32</v>
      </c>
      <c r="AZ43" s="46"/>
      <c r="BA43" s="15">
        <f t="shared" si="56"/>
        <v>69</v>
      </c>
      <c r="BB43" s="11"/>
      <c r="BC43" s="58">
        <v>13</v>
      </c>
      <c r="BD43"/>
      <c r="BE43" s="124">
        <f t="shared" si="57"/>
        <v>13</v>
      </c>
      <c r="BF43" s="127">
        <f t="shared" si="71"/>
        <v>34.5</v>
      </c>
      <c r="BG43" s="26"/>
      <c r="BH43" s="15" t="s">
        <v>23</v>
      </c>
      <c r="BI43" s="46"/>
      <c r="BJ43" s="18" t="s">
        <v>23</v>
      </c>
      <c r="BK43" s="46"/>
      <c r="BL43" s="15">
        <f>SUM(BH43:BJ43)</f>
        <v>0</v>
      </c>
      <c r="BM43" s="11"/>
      <c r="BN43" s="58" t="s">
        <v>23</v>
      </c>
      <c r="BO43"/>
      <c r="BP43" s="36">
        <f>SUM(BE43,BN43)</f>
        <v>13</v>
      </c>
      <c r="BQ43" s="44">
        <f>AVERAGE(BH43:BJ43,AW43:AY43,AL43:AN43,AA43:AC43,P43:R43,G43:I43)</f>
        <v>34.5</v>
      </c>
      <c r="BR43" s="26"/>
      <c r="BS43" s="18" t="s">
        <v>23</v>
      </c>
      <c r="BT43" s="46"/>
      <c r="BU43" s="15" t="s">
        <v>23</v>
      </c>
      <c r="BV43" s="46"/>
      <c r="BW43" s="18">
        <f>SUM(BS43:BU43)</f>
        <v>0</v>
      </c>
      <c r="BX43" s="11"/>
      <c r="BY43" s="58" t="s">
        <v>23</v>
      </c>
      <c r="CA43" s="36">
        <f>SUM(BP43,BY43)</f>
        <v>13</v>
      </c>
      <c r="CB43" s="44">
        <f>AVERAGE(BU43,BS43,BJ43,BH43,AY43,AW43,AN43,AL43,AC43,AA43,R43,P43,I43,G43)</f>
        <v>34.5</v>
      </c>
      <c r="CC43" s="26"/>
      <c r="CD43" s="15" t="s">
        <v>23</v>
      </c>
      <c r="CE43" s="55"/>
      <c r="CF43" s="15" t="s">
        <v>23</v>
      </c>
      <c r="CG43" s="55"/>
      <c r="CH43" s="15">
        <f>SUM(CD43:CF43)</f>
        <v>0</v>
      </c>
      <c r="CI43" s="11"/>
      <c r="CJ43" s="58" t="s">
        <v>23</v>
      </c>
      <c r="CL43" s="36">
        <f>SUM(CA43,CJ43)</f>
        <v>13</v>
      </c>
      <c r="CM43" s="44">
        <f>AVERAGE(CF43,CD43,BU43,BS43,BJ43,BH43,AY43,AW43,AN43,AL43,AC43,AA43,R43,P43,I43,G43)</f>
        <v>34.5</v>
      </c>
    </row>
    <row r="44" spans="1:91" s="120" customFormat="1" ht="11.45" customHeight="1">
      <c r="A44" s="25" t="s">
        <v>159</v>
      </c>
      <c r="B44" s="118" t="s">
        <v>79</v>
      </c>
      <c r="C44" s="118" t="s">
        <v>186</v>
      </c>
      <c r="D44" s="19" t="s">
        <v>23</v>
      </c>
      <c r="E44" s="20" t="s">
        <v>107</v>
      </c>
      <c r="F44" s="128"/>
      <c r="G44" s="57">
        <v>49</v>
      </c>
      <c r="I44" s="57">
        <v>48</v>
      </c>
      <c r="K44" s="57">
        <f>SUM(G44+I44)</f>
        <v>97</v>
      </c>
      <c r="L44" s="121"/>
      <c r="M44" s="32">
        <v>0</v>
      </c>
      <c r="N44" s="32">
        <f>AVERAGE(G44,I44)</f>
        <v>48.5</v>
      </c>
      <c r="O44" s="126"/>
      <c r="P44" s="61">
        <v>37</v>
      </c>
      <c r="R44" s="18">
        <v>34</v>
      </c>
      <c r="T44" s="32">
        <v>77</v>
      </c>
      <c r="U44" s="121"/>
      <c r="V44" s="32">
        <v>8</v>
      </c>
      <c r="W44" s="123"/>
      <c r="X44" s="32">
        <f>SUM(M44,V44)</f>
        <v>8</v>
      </c>
      <c r="Y44" s="32">
        <f>AVERAGE(P44:R44,G44:I44)</f>
        <v>42</v>
      </c>
      <c r="Z44" s="126"/>
      <c r="AA44" s="18" t="s">
        <v>23</v>
      </c>
      <c r="AB44" s="35"/>
      <c r="AC44" s="15" t="s">
        <v>23</v>
      </c>
      <c r="AE44" s="15">
        <f>SUM(AA44,AC44)</f>
        <v>0</v>
      </c>
      <c r="AF44" s="121"/>
      <c r="AG44" s="32" t="s">
        <v>23</v>
      </c>
      <c r="AH44" s="123"/>
      <c r="AI44" s="124">
        <f>SUM(X44,AG44)</f>
        <v>8</v>
      </c>
      <c r="AJ44" s="32">
        <f>AVERAGE(AC44,AA44,R44,P44,I44,G44)</f>
        <v>42</v>
      </c>
      <c r="AK44" s="126"/>
      <c r="AL44" s="18" t="s">
        <v>23</v>
      </c>
      <c r="AM44" s="55"/>
      <c r="AN44" s="18" t="s">
        <v>23</v>
      </c>
      <c r="AO44" s="55"/>
      <c r="AP44" s="15">
        <f>SUM(AL44:AN44)</f>
        <v>0</v>
      </c>
      <c r="AQ44" s="55"/>
      <c r="AR44" s="32" t="s">
        <v>23</v>
      </c>
      <c r="AS44" s="52"/>
      <c r="AT44" s="124">
        <f>SUM(AR44,AI44)</f>
        <v>8</v>
      </c>
      <c r="AU44" s="125">
        <f>AVERAGE(G44,I44,P44,R44,AA44,AC44,AL44,AN44)</f>
        <v>42</v>
      </c>
      <c r="AV44" s="126"/>
      <c r="AW44" s="15" t="s">
        <v>23</v>
      </c>
      <c r="AX44" s="46"/>
      <c r="AY44" s="15" t="s">
        <v>23</v>
      </c>
      <c r="AZ44" s="55"/>
      <c r="BA44" s="18">
        <f t="shared" si="56"/>
        <v>0</v>
      </c>
      <c r="BB44" s="55"/>
      <c r="BC44" s="32" t="s">
        <v>23</v>
      </c>
      <c r="BD44" s="52"/>
      <c r="BE44" s="124">
        <f t="shared" si="57"/>
        <v>8</v>
      </c>
      <c r="BF44" s="127">
        <f t="shared" si="71"/>
        <v>42</v>
      </c>
      <c r="BG44" s="126"/>
      <c r="BH44" s="15" t="s">
        <v>23</v>
      </c>
      <c r="BI44" s="46"/>
      <c r="BJ44" s="18" t="s">
        <v>23</v>
      </c>
      <c r="BK44" s="55"/>
      <c r="BL44" s="15">
        <f>SUM(BH44:BJ44)</f>
        <v>0</v>
      </c>
      <c r="BM44" s="55"/>
      <c r="BN44" s="32" t="s">
        <v>23</v>
      </c>
      <c r="BO44" s="52"/>
      <c r="BP44" s="124">
        <f t="shared" ref="BP44" si="91">SUM(BE44,BN44)</f>
        <v>8</v>
      </c>
      <c r="BQ44" s="127">
        <f>AVERAGE(BH44:BJ44,AW44:AY44,AL44:AN44,AA44:AC44,P44:R44,G44:I44)</f>
        <v>42</v>
      </c>
      <c r="BR44" s="126"/>
      <c r="BS44" s="18" t="s">
        <v>23</v>
      </c>
      <c r="BT44" s="46"/>
      <c r="BU44" s="15" t="s">
        <v>23</v>
      </c>
      <c r="BV44" s="46"/>
      <c r="BW44" s="15">
        <f>SUM(BS44:BU44)</f>
        <v>0</v>
      </c>
      <c r="BX44" s="55"/>
      <c r="BY44" s="32" t="s">
        <v>23</v>
      </c>
      <c r="CA44" s="124">
        <f t="shared" ref="CA44" si="92">SUM(BP44,BY44)</f>
        <v>8</v>
      </c>
      <c r="CB44" s="127">
        <f>AVERAGE(BU44,BS44,BJ44,BH44,AY44,AW44,AN44,AL44,AC44,AA44,R44,P44,I44,G44)</f>
        <v>42</v>
      </c>
      <c r="CC44" s="122"/>
      <c r="CD44" s="15" t="s">
        <v>23</v>
      </c>
      <c r="CE44" s="55"/>
      <c r="CF44" s="15" t="s">
        <v>23</v>
      </c>
      <c r="CG44" s="46"/>
      <c r="CH44" s="15">
        <f>SUM(CD44:CF44)</f>
        <v>0</v>
      </c>
      <c r="CI44" s="55"/>
      <c r="CJ44" s="32" t="s">
        <v>23</v>
      </c>
      <c r="CL44" s="124">
        <f t="shared" ref="CL44" si="93">SUM(CA44,CJ44)</f>
        <v>8</v>
      </c>
      <c r="CM44" s="127">
        <f>AVERAGE(CF44,CD44,BU44,BS44,BJ44,BH44,AY44,AW44,AN44,AL44,AC44,AA44,R44,P44,I44,G44)</f>
        <v>42</v>
      </c>
    </row>
    <row r="45" spans="1:91" s="120" customFormat="1" ht="11.45" customHeight="1">
      <c r="A45" s="25" t="s">
        <v>164</v>
      </c>
      <c r="B45" s="118" t="s">
        <v>57</v>
      </c>
      <c r="C45" s="118" t="s">
        <v>106</v>
      </c>
      <c r="D45" s="19" t="s">
        <v>23</v>
      </c>
      <c r="E45" s="20" t="s">
        <v>107</v>
      </c>
      <c r="F45" s="128"/>
      <c r="G45" s="57">
        <v>48</v>
      </c>
      <c r="I45" s="57">
        <v>39</v>
      </c>
      <c r="K45" s="57">
        <f>SUM(G45+I45)</f>
        <v>87</v>
      </c>
      <c r="L45" s="121"/>
      <c r="M45" s="32">
        <v>0</v>
      </c>
      <c r="N45" s="32">
        <f>AVERAGE(G45,I45)</f>
        <v>43.5</v>
      </c>
      <c r="O45" s="126"/>
      <c r="P45" s="61">
        <v>32</v>
      </c>
      <c r="R45" s="18">
        <v>44</v>
      </c>
      <c r="T45" s="32">
        <f>SUM(P45:R45)</f>
        <v>76</v>
      </c>
      <c r="U45" s="121"/>
      <c r="V45" s="32">
        <v>5</v>
      </c>
      <c r="W45" s="123"/>
      <c r="X45" s="32">
        <f>SUM(M45,V45)</f>
        <v>5</v>
      </c>
      <c r="Y45" s="32">
        <f>AVERAGE(R45,P45,I45,G45)</f>
        <v>40.75</v>
      </c>
      <c r="Z45" s="126"/>
      <c r="AA45" s="57">
        <v>50</v>
      </c>
      <c r="AB45" s="35"/>
      <c r="AC45" s="57">
        <v>43</v>
      </c>
      <c r="AE45" s="57">
        <f>SUM(AA45,AC45)</f>
        <v>93</v>
      </c>
      <c r="AF45" s="121"/>
      <c r="AG45" s="32" t="s">
        <v>23</v>
      </c>
      <c r="AH45" s="123"/>
      <c r="AI45" s="124">
        <f>SUM(X45,AG45)</f>
        <v>5</v>
      </c>
      <c r="AJ45" s="32">
        <f>AVERAGE(AC45,AA45,R45,P45,I45,G45)</f>
        <v>42.666666666666664</v>
      </c>
      <c r="AK45" s="126"/>
      <c r="AL45" s="32">
        <v>37</v>
      </c>
      <c r="AM45" s="55"/>
      <c r="AN45" s="32">
        <v>42</v>
      </c>
      <c r="AO45" s="55"/>
      <c r="AP45" s="57">
        <f>SUM(AL45:AN45)</f>
        <v>79</v>
      </c>
      <c r="AQ45" s="55"/>
      <c r="AR45" s="32">
        <v>1</v>
      </c>
      <c r="AS45" s="52"/>
      <c r="AT45" s="124">
        <f>SUM(AR45,AI45)</f>
        <v>6</v>
      </c>
      <c r="AU45" s="125">
        <f>AVERAGE(G45,I45,P45,R45,AA45,AC45,AL45,AN45)</f>
        <v>41.875</v>
      </c>
      <c r="AV45" s="126"/>
      <c r="AW45" s="57">
        <v>49</v>
      </c>
      <c r="AX45" s="46"/>
      <c r="AY45" s="57">
        <v>51</v>
      </c>
      <c r="AZ45" s="142"/>
      <c r="BA45" s="57">
        <f t="shared" si="56"/>
        <v>100</v>
      </c>
      <c r="BB45" s="55"/>
      <c r="BC45" s="32">
        <v>2</v>
      </c>
      <c r="BD45" s="52"/>
      <c r="BE45" s="124">
        <f t="shared" si="57"/>
        <v>8</v>
      </c>
      <c r="BF45" s="127">
        <f t="shared" si="71"/>
        <v>43.5</v>
      </c>
      <c r="BG45" s="126"/>
      <c r="BH45" s="15" t="s">
        <v>23</v>
      </c>
      <c r="BI45" s="46"/>
      <c r="BJ45" s="18" t="s">
        <v>23</v>
      </c>
      <c r="BK45" s="55"/>
      <c r="BL45" s="15">
        <f>SUM(BH45:BJ45)</f>
        <v>0</v>
      </c>
      <c r="BM45" s="55"/>
      <c r="BN45" s="32" t="s">
        <v>23</v>
      </c>
      <c r="BO45" s="52"/>
      <c r="BP45" s="124">
        <f>SUM(BE45,BN45)</f>
        <v>8</v>
      </c>
      <c r="BQ45" s="127">
        <f>AVERAGE(BH45:BJ45,AW45:AY45,AL45:AN45,AA45:AC45,P45:R45,G45:I45)</f>
        <v>43.5</v>
      </c>
      <c r="BR45" s="126"/>
      <c r="BS45" s="18" t="s">
        <v>23</v>
      </c>
      <c r="BT45" s="46"/>
      <c r="BU45" s="15" t="s">
        <v>23</v>
      </c>
      <c r="BV45" s="46"/>
      <c r="BW45" s="57">
        <f>SUM(BS45:BU45)</f>
        <v>0</v>
      </c>
      <c r="BX45" s="55"/>
      <c r="BY45" s="32" t="s">
        <v>23</v>
      </c>
      <c r="CA45" s="124">
        <f>SUM(BP45,BY45)</f>
        <v>8</v>
      </c>
      <c r="CB45" s="127">
        <f>AVERAGE(BU45,BS45,BJ45,BH45,AY45,AW45,AN45,AL45,AC45,AA45,R45,P45,I45,G45)</f>
        <v>43.5</v>
      </c>
      <c r="CC45" s="122"/>
      <c r="CD45" s="15" t="s">
        <v>23</v>
      </c>
      <c r="CE45" s="55"/>
      <c r="CF45" s="15" t="s">
        <v>23</v>
      </c>
      <c r="CG45" s="46"/>
      <c r="CH45" s="32">
        <f>SUM(CD45:CF45)</f>
        <v>0</v>
      </c>
      <c r="CI45" s="55"/>
      <c r="CJ45" s="32" t="s">
        <v>23</v>
      </c>
      <c r="CL45" s="124">
        <f>SUM(CA45,CJ45)</f>
        <v>8</v>
      </c>
      <c r="CM45" s="127">
        <f>AVERAGE(CF45,CD45,BU45,BS45,BJ45,BH45,AY45,AW45,AN45,AL45,AC45,AA45,R45,P45,I45,G45)</f>
        <v>43.5</v>
      </c>
    </row>
    <row r="46" spans="1:91" s="120" customFormat="1" ht="11.45" customHeight="1">
      <c r="A46" s="25" t="s">
        <v>165</v>
      </c>
      <c r="B46" s="118" t="s">
        <v>104</v>
      </c>
      <c r="C46" s="118" t="s">
        <v>105</v>
      </c>
      <c r="D46" s="19">
        <v>49335</v>
      </c>
      <c r="E46" s="20" t="s">
        <v>65</v>
      </c>
      <c r="F46" s="128"/>
      <c r="G46" s="15">
        <v>34</v>
      </c>
      <c r="I46" s="15">
        <v>34</v>
      </c>
      <c r="K46" s="15">
        <f>SUM(G46+I46)</f>
        <v>68</v>
      </c>
      <c r="L46" s="121"/>
      <c r="M46" s="32">
        <v>5</v>
      </c>
      <c r="N46" s="32">
        <f>AVERAGE(G46,I46)</f>
        <v>34</v>
      </c>
      <c r="O46" s="122"/>
      <c r="P46" s="61" t="s">
        <v>23</v>
      </c>
      <c r="R46" s="18" t="s">
        <v>23</v>
      </c>
      <c r="T46" s="18">
        <f>SUM(P46:R46)</f>
        <v>0</v>
      </c>
      <c r="U46" s="121"/>
      <c r="V46" s="32" t="s">
        <v>23</v>
      </c>
      <c r="W46" s="123"/>
      <c r="X46" s="32">
        <f>SUM(M46,V46)</f>
        <v>5</v>
      </c>
      <c r="Y46" s="32">
        <f>AVERAGE(R46,P46,I46,G46)</f>
        <v>34</v>
      </c>
      <c r="Z46" s="122"/>
      <c r="AA46" s="18" t="s">
        <v>23</v>
      </c>
      <c r="AB46" s="35"/>
      <c r="AC46" s="15" t="s">
        <v>23</v>
      </c>
      <c r="AE46" s="15">
        <f>SUM(AA46,AC46)</f>
        <v>0</v>
      </c>
      <c r="AF46" s="121"/>
      <c r="AG46" s="32" t="s">
        <v>23</v>
      </c>
      <c r="AH46" s="123"/>
      <c r="AI46" s="124">
        <f>SUM(X46,AG46)</f>
        <v>5</v>
      </c>
      <c r="AJ46" s="32">
        <f>AVERAGE(AC46,AA46,R46,P46,I46,G46)</f>
        <v>34</v>
      </c>
      <c r="AK46" s="122"/>
      <c r="AL46" s="18" t="s">
        <v>23</v>
      </c>
      <c r="AM46" s="55"/>
      <c r="AN46" s="18" t="s">
        <v>23</v>
      </c>
      <c r="AO46" s="55"/>
      <c r="AP46" s="15">
        <f>SUM(AL46:AN46)</f>
        <v>0</v>
      </c>
      <c r="AQ46" s="55"/>
      <c r="AR46" s="32" t="s">
        <v>23</v>
      </c>
      <c r="AT46" s="124">
        <f>SUM(AR46,AI46)</f>
        <v>5</v>
      </c>
      <c r="AU46" s="125">
        <f>AVERAGE(G46,I46,P46,R46,AA46,AC46,AL46,AN46)</f>
        <v>34</v>
      </c>
      <c r="AV46" s="122"/>
      <c r="AW46" s="15" t="s">
        <v>23</v>
      </c>
      <c r="AX46" s="46"/>
      <c r="AY46" s="15" t="s">
        <v>23</v>
      </c>
      <c r="AZ46" s="46"/>
      <c r="BA46" s="18">
        <f t="shared" si="56"/>
        <v>0</v>
      </c>
      <c r="BB46" s="55"/>
      <c r="BC46" s="32" t="s">
        <v>23</v>
      </c>
      <c r="BE46" s="124">
        <f t="shared" si="57"/>
        <v>5</v>
      </c>
      <c r="BF46" s="127">
        <f t="shared" si="71"/>
        <v>34</v>
      </c>
      <c r="BG46" s="122"/>
      <c r="BH46" s="15" t="s">
        <v>23</v>
      </c>
      <c r="BI46" s="46"/>
      <c r="BJ46" s="18" t="s">
        <v>23</v>
      </c>
      <c r="BK46" s="46"/>
      <c r="BL46" s="15">
        <f>SUM(BH46:BJ46)</f>
        <v>0</v>
      </c>
      <c r="BM46" s="55"/>
      <c r="BN46" s="32" t="s">
        <v>23</v>
      </c>
      <c r="BP46" s="124">
        <f>SUM(BE46,BN46)</f>
        <v>5</v>
      </c>
      <c r="BQ46" s="127">
        <f>AVERAGE(BH46:BJ46,AW46:AY46,AL46:AN46,AA46:AC46,P46:R46,G46:I46)</f>
        <v>34</v>
      </c>
      <c r="BR46" s="122"/>
      <c r="BS46" s="18" t="s">
        <v>23</v>
      </c>
      <c r="BT46" s="46"/>
      <c r="BU46" s="15" t="s">
        <v>23</v>
      </c>
      <c r="BV46" s="46"/>
      <c r="BW46" s="15">
        <f>SUM(BS46:BU46)</f>
        <v>0</v>
      </c>
      <c r="BX46" s="55"/>
      <c r="BY46" s="32" t="s">
        <v>23</v>
      </c>
      <c r="CA46" s="124">
        <f>SUM(BP46,BY46)</f>
        <v>5</v>
      </c>
      <c r="CB46" s="127">
        <f>AVERAGE(BU46,BS46,BJ46,BH46,AY46,AW46,AN46,AL46,AC46,AA46,R46,P46,I46,G46)</f>
        <v>34</v>
      </c>
      <c r="CC46" s="122"/>
      <c r="CD46" s="15" t="s">
        <v>23</v>
      </c>
      <c r="CE46" s="55"/>
      <c r="CF46" s="15" t="s">
        <v>23</v>
      </c>
      <c r="CG46" s="55"/>
      <c r="CH46" s="15">
        <f>SUM(CD46:CF46)</f>
        <v>0</v>
      </c>
      <c r="CI46" s="55"/>
      <c r="CJ46" s="32" t="s">
        <v>23</v>
      </c>
      <c r="CL46" s="124">
        <f>SUM(CA46,CJ46)</f>
        <v>5</v>
      </c>
      <c r="CM46" s="127">
        <f>AVERAGE(CF46,CD46,BU46,BS46,BJ46,BH46,AY46,AW46,AN46,AL46,AC46,AA46,R46,P46,I46,G46)</f>
        <v>34</v>
      </c>
    </row>
    <row r="47" spans="1:91" s="120" customFormat="1" ht="11.45" customHeight="1">
      <c r="A47" s="25" t="s">
        <v>166</v>
      </c>
      <c r="B47" s="118" t="s">
        <v>209</v>
      </c>
      <c r="C47" s="118" t="s">
        <v>210</v>
      </c>
      <c r="D47" s="19">
        <v>66839</v>
      </c>
      <c r="E47" s="20" t="s">
        <v>188</v>
      </c>
      <c r="F47" s="128"/>
      <c r="G47" s="18" t="s">
        <v>23</v>
      </c>
      <c r="I47" s="18" t="s">
        <v>23</v>
      </c>
      <c r="K47" s="57"/>
      <c r="L47" s="121"/>
      <c r="M47" s="32"/>
      <c r="N47" s="32"/>
      <c r="O47" s="122"/>
      <c r="P47" s="61" t="s">
        <v>23</v>
      </c>
      <c r="R47" s="18" t="s">
        <v>23</v>
      </c>
      <c r="T47" s="32"/>
      <c r="U47" s="121"/>
      <c r="V47" s="32" t="s">
        <v>23</v>
      </c>
      <c r="W47" s="123"/>
      <c r="X47" s="32"/>
      <c r="Y47" s="32"/>
      <c r="Z47" s="126"/>
      <c r="AA47" s="32">
        <v>39</v>
      </c>
      <c r="AB47" s="35"/>
      <c r="AC47" s="15">
        <v>36</v>
      </c>
      <c r="AE47" s="32">
        <f>SUM(AA47,AC47)</f>
        <v>75</v>
      </c>
      <c r="AF47" s="121"/>
      <c r="AG47" s="32">
        <v>4</v>
      </c>
      <c r="AH47" s="123"/>
      <c r="AI47" s="124">
        <f>SUM(X47,AG47)</f>
        <v>4</v>
      </c>
      <c r="AJ47" s="32">
        <f>AVERAGE(AC47,AA47,R47,P47,I47,G47)</f>
        <v>37.5</v>
      </c>
      <c r="AK47" s="122"/>
      <c r="AL47" s="18"/>
      <c r="AM47" s="55"/>
      <c r="AN47" s="18"/>
      <c r="AO47" s="55"/>
      <c r="AP47" s="15">
        <f>SUM(AL47:AN47)</f>
        <v>0</v>
      </c>
      <c r="AQ47" s="55"/>
      <c r="AR47" s="32"/>
      <c r="AS47" s="52"/>
      <c r="AT47" s="124">
        <f>SUM(AR47,AI47)</f>
        <v>4</v>
      </c>
      <c r="AU47" s="125">
        <f>AVERAGE(G47,I47,P47,R47,AA47,AC47,AL47,AN47)</f>
        <v>37.5</v>
      </c>
      <c r="AV47" s="126"/>
      <c r="AW47" s="15"/>
      <c r="AX47" s="46"/>
      <c r="AY47" s="15" t="s">
        <v>23</v>
      </c>
      <c r="AZ47" s="46"/>
      <c r="BA47" s="18">
        <f t="shared" si="56"/>
        <v>0</v>
      </c>
      <c r="BB47" s="55"/>
      <c r="BC47" s="32" t="s">
        <v>23</v>
      </c>
      <c r="BE47" s="124">
        <f t="shared" si="57"/>
        <v>4</v>
      </c>
      <c r="BF47" s="127">
        <f t="shared" si="71"/>
        <v>37.5</v>
      </c>
      <c r="BG47" s="122"/>
      <c r="BH47" s="15" t="s">
        <v>23</v>
      </c>
      <c r="BI47" s="46"/>
      <c r="BJ47" s="18" t="s">
        <v>23</v>
      </c>
      <c r="BK47" s="46"/>
      <c r="BL47" s="15">
        <f>SUM(BH47:BJ47)</f>
        <v>0</v>
      </c>
      <c r="BM47" s="55"/>
      <c r="BN47" s="32" t="s">
        <v>23</v>
      </c>
      <c r="BP47" s="124">
        <f>SUM(BE47,BN47)</f>
        <v>4</v>
      </c>
      <c r="BQ47" s="127">
        <f>AVERAGE(BH47:BJ47,AW47:AY47,AL47:AN47,AA47:AC47,P47:R47,G47:I47)</f>
        <v>37.5</v>
      </c>
      <c r="BR47" s="122"/>
      <c r="BS47" s="18" t="s">
        <v>23</v>
      </c>
      <c r="BT47" s="46"/>
      <c r="BU47" s="15" t="s">
        <v>23</v>
      </c>
      <c r="BV47" s="46"/>
      <c r="BW47" s="18">
        <f>SUM(BS47:BU47)</f>
        <v>0</v>
      </c>
      <c r="BX47" s="55"/>
      <c r="BY47" s="32" t="s">
        <v>23</v>
      </c>
      <c r="CA47" s="124">
        <f>SUM(BP47,BY47)</f>
        <v>4</v>
      </c>
      <c r="CB47" s="127">
        <f>AVERAGE(BU47,BS47,BJ47,BH47,AY47,AW47,AN47,AL47,AC47,AA47,R47,P47,I47,G47)</f>
        <v>37.5</v>
      </c>
      <c r="CC47" s="122"/>
      <c r="CD47" s="15" t="s">
        <v>23</v>
      </c>
      <c r="CE47" s="55"/>
      <c r="CF47" s="15" t="s">
        <v>23</v>
      </c>
      <c r="CG47" s="55"/>
      <c r="CH47" s="18">
        <f>SUM(CD47:CF47)</f>
        <v>0</v>
      </c>
      <c r="CI47" s="55"/>
      <c r="CJ47" s="32" t="s">
        <v>23</v>
      </c>
      <c r="CL47" s="124">
        <f>SUM(CA47,CJ47)</f>
        <v>4</v>
      </c>
      <c r="CM47" s="127">
        <f>AVERAGE(CF47,CD47,BU47,BS47,BJ47,BH47,AY47,AW47,AN47,AL47,AC47,AA47,R47,P47,I47,G47)</f>
        <v>37.5</v>
      </c>
    </row>
    <row r="48" spans="1:91" s="120" customFormat="1" ht="11.45" customHeight="1">
      <c r="A48" s="25" t="s">
        <v>173</v>
      </c>
      <c r="B48" s="118" t="s">
        <v>71</v>
      </c>
      <c r="C48" s="118" t="s">
        <v>70</v>
      </c>
      <c r="D48" s="19"/>
      <c r="E48" s="20" t="s">
        <v>203</v>
      </c>
      <c r="F48" s="128"/>
      <c r="G48" s="57"/>
      <c r="I48" s="57"/>
      <c r="K48" s="57"/>
      <c r="L48" s="121"/>
      <c r="M48" s="32"/>
      <c r="N48" s="32"/>
      <c r="O48" s="126"/>
      <c r="P48" s="61">
        <v>50</v>
      </c>
      <c r="R48" s="18">
        <v>36</v>
      </c>
      <c r="T48" s="15">
        <f>SUM(P48:R48)</f>
        <v>86</v>
      </c>
      <c r="U48" s="121"/>
      <c r="V48" s="32">
        <v>0</v>
      </c>
      <c r="W48" s="123"/>
      <c r="X48" s="32">
        <f>SUM(M48,V48)</f>
        <v>0</v>
      </c>
      <c r="Y48" s="32">
        <f>AVERAGE(R48,P48,I48,G48)</f>
        <v>43</v>
      </c>
      <c r="Z48" s="126"/>
      <c r="AA48" s="57">
        <v>37</v>
      </c>
      <c r="AB48" s="35"/>
      <c r="AC48" s="57">
        <v>43</v>
      </c>
      <c r="AE48" s="57">
        <f>SUM(AA48,AC48)</f>
        <v>80</v>
      </c>
      <c r="AF48" s="121"/>
      <c r="AG48" s="32">
        <v>1</v>
      </c>
      <c r="AH48" s="123"/>
      <c r="AI48" s="124">
        <f>SUM(X48,AG48)</f>
        <v>1</v>
      </c>
      <c r="AJ48" s="32">
        <f>AVERAGE(AC48,AA48,R48,P48,I48,G48)</f>
        <v>41.5</v>
      </c>
      <c r="AK48" s="126"/>
      <c r="AL48" s="18"/>
      <c r="AM48" s="55"/>
      <c r="AN48" s="18"/>
      <c r="AO48" s="55"/>
      <c r="AP48" s="15">
        <f>SUM(AL48:AN48)</f>
        <v>0</v>
      </c>
      <c r="AQ48" s="55"/>
      <c r="AR48" s="32"/>
      <c r="AS48" s="52"/>
      <c r="AT48" s="124">
        <f>SUM(AR48,AI48)</f>
        <v>1</v>
      </c>
      <c r="AU48" s="118">
        <f>AVERAGE(G48,I48,P48,R48,AA48,AC48,AL48,AN48)</f>
        <v>41.5</v>
      </c>
      <c r="AV48" s="126"/>
      <c r="AW48" s="15"/>
      <c r="AX48" s="46"/>
      <c r="AY48" s="15"/>
      <c r="AZ48" s="55"/>
      <c r="BA48" s="18">
        <f t="shared" si="56"/>
        <v>0</v>
      </c>
      <c r="BB48" s="55"/>
      <c r="BC48" s="32"/>
      <c r="BD48" s="52"/>
      <c r="BE48" s="124">
        <f t="shared" si="57"/>
        <v>1</v>
      </c>
      <c r="BF48" s="44">
        <f t="shared" ref="BF48:BF51" si="94">AVERAGE(AY48,AW48,AN48,AL48,AC48,AA48,R48,P48,I48,G48)</f>
        <v>41.5</v>
      </c>
      <c r="BG48" s="126"/>
      <c r="BH48" s="15"/>
      <c r="BI48" s="46"/>
      <c r="BJ48" s="18"/>
      <c r="BK48" s="55"/>
      <c r="BL48" s="15"/>
      <c r="BM48" s="55"/>
      <c r="BN48" s="32"/>
      <c r="BO48" s="52"/>
      <c r="BP48" s="124">
        <f>SUM(BE48,BN48)</f>
        <v>1</v>
      </c>
      <c r="BQ48" s="127"/>
      <c r="BR48" s="126"/>
      <c r="BS48" s="18"/>
      <c r="BT48" s="46"/>
      <c r="BU48" s="15"/>
      <c r="BV48" s="46"/>
      <c r="BW48" s="15"/>
      <c r="BX48" s="55"/>
      <c r="BY48" s="32"/>
      <c r="CA48" s="124">
        <f>SUM(BP48,BY48)</f>
        <v>1</v>
      </c>
      <c r="CB48" s="127"/>
      <c r="CC48" s="122"/>
      <c r="CD48" s="15"/>
      <c r="CE48" s="55"/>
      <c r="CF48" s="15"/>
      <c r="CG48" s="46"/>
      <c r="CH48" s="15"/>
      <c r="CI48" s="55"/>
      <c r="CJ48" s="32"/>
      <c r="CL48" s="124">
        <f>SUM(CA48,CJ48)</f>
        <v>1</v>
      </c>
      <c r="CM48" s="127"/>
    </row>
    <row r="49" spans="1:91" s="52" customFormat="1" ht="11.45" customHeight="1">
      <c r="A49" s="25" t="s">
        <v>174</v>
      </c>
      <c r="B49" s="141" t="s">
        <v>55</v>
      </c>
      <c r="C49" s="141" t="s">
        <v>208</v>
      </c>
      <c r="D49" s="19"/>
      <c r="E49" s="20" t="s">
        <v>32</v>
      </c>
      <c r="F49" s="128"/>
      <c r="G49" s="57"/>
      <c r="H49" s="120"/>
      <c r="I49" s="57"/>
      <c r="J49" s="120"/>
      <c r="K49" s="57"/>
      <c r="L49" s="121"/>
      <c r="M49" s="32"/>
      <c r="N49" s="32"/>
      <c r="O49" s="126"/>
      <c r="P49" s="61"/>
      <c r="Q49" s="120"/>
      <c r="R49" s="18"/>
      <c r="S49" s="120"/>
      <c r="T49" s="32"/>
      <c r="U49" s="121"/>
      <c r="V49" s="32"/>
      <c r="W49" s="123"/>
      <c r="X49" s="32"/>
      <c r="Y49" s="32"/>
      <c r="Z49" s="126"/>
      <c r="AA49" s="32">
        <v>73</v>
      </c>
      <c r="AB49" s="35"/>
      <c r="AC49" s="32">
        <v>68</v>
      </c>
      <c r="AD49" s="120"/>
      <c r="AE49" s="32">
        <f t="shared" si="4"/>
        <v>141</v>
      </c>
      <c r="AF49" s="121"/>
      <c r="AG49" s="32"/>
      <c r="AH49" s="123"/>
      <c r="AI49" s="124">
        <f t="shared" ref="AI49" si="95">SUM(X49,AG49)</f>
        <v>0</v>
      </c>
      <c r="AJ49" s="32">
        <f t="shared" ref="AJ49" si="96">AVERAGE(AC49,AA49,R49,P49,I49,G49)</f>
        <v>70.5</v>
      </c>
      <c r="AK49" s="126"/>
      <c r="AL49" s="32">
        <v>59</v>
      </c>
      <c r="AM49" s="55"/>
      <c r="AN49" s="32">
        <v>64</v>
      </c>
      <c r="AO49" s="55"/>
      <c r="AP49" s="57">
        <f t="shared" si="7"/>
        <v>123</v>
      </c>
      <c r="AQ49" s="55"/>
      <c r="AR49" s="32"/>
      <c r="AT49" s="124">
        <f t="shared" si="8"/>
        <v>0</v>
      </c>
      <c r="AU49" s="125">
        <f t="shared" si="9"/>
        <v>66</v>
      </c>
      <c r="AV49" s="126"/>
      <c r="AW49" s="32">
        <v>63</v>
      </c>
      <c r="AX49" s="46"/>
      <c r="AY49" s="32">
        <v>61</v>
      </c>
      <c r="AZ49" s="55"/>
      <c r="BA49" s="32">
        <f t="shared" si="22"/>
        <v>124</v>
      </c>
      <c r="BB49" s="55"/>
      <c r="BC49" s="32">
        <v>1</v>
      </c>
      <c r="BE49" s="124">
        <f t="shared" si="57"/>
        <v>1</v>
      </c>
      <c r="BF49" s="127">
        <f t="shared" si="94"/>
        <v>64.666666666666671</v>
      </c>
      <c r="BG49" s="126"/>
      <c r="BH49" s="15"/>
      <c r="BI49" s="46"/>
      <c r="BJ49" s="18"/>
      <c r="BK49" s="55"/>
      <c r="BL49" s="15"/>
      <c r="BM49" s="55"/>
      <c r="BN49" s="32"/>
      <c r="BP49" s="124"/>
      <c r="BQ49" s="127"/>
      <c r="BR49" s="126"/>
      <c r="BS49" s="18"/>
      <c r="BT49" s="46"/>
      <c r="BU49" s="15"/>
      <c r="BV49" s="46"/>
      <c r="BW49" s="15"/>
      <c r="BX49" s="55"/>
      <c r="BY49" s="32"/>
      <c r="BZ49" s="120"/>
      <c r="CA49" s="124"/>
      <c r="CB49" s="127"/>
      <c r="CC49" s="122"/>
      <c r="CD49" s="15"/>
      <c r="CE49" s="55"/>
      <c r="CF49" s="15"/>
      <c r="CG49" s="46"/>
      <c r="CH49" s="15"/>
      <c r="CI49" s="55"/>
      <c r="CJ49" s="32"/>
      <c r="CK49" s="120"/>
      <c r="CL49" s="124"/>
      <c r="CM49" s="127"/>
    </row>
    <row r="50" spans="1:91" s="120" customFormat="1" ht="11.45" customHeight="1">
      <c r="A50" s="25" t="s">
        <v>175</v>
      </c>
      <c r="B50" s="118" t="s">
        <v>191</v>
      </c>
      <c r="C50" s="118" t="s">
        <v>192</v>
      </c>
      <c r="D50" s="19">
        <v>66707</v>
      </c>
      <c r="E50" s="20" t="s">
        <v>65</v>
      </c>
      <c r="F50" s="128"/>
      <c r="G50" s="32">
        <v>37</v>
      </c>
      <c r="I50" s="32">
        <v>38</v>
      </c>
      <c r="K50" s="32">
        <f>SUM(G50+I50)</f>
        <v>75</v>
      </c>
      <c r="L50" s="121"/>
      <c r="M50" s="32">
        <v>0</v>
      </c>
      <c r="N50" s="32">
        <f>AVERAGE(G50,I50)</f>
        <v>37.5</v>
      </c>
      <c r="O50" s="122"/>
      <c r="P50" s="61" t="s">
        <v>23</v>
      </c>
      <c r="R50" s="18" t="s">
        <v>23</v>
      </c>
      <c r="T50" s="15">
        <f>SUM(P50:R50)</f>
        <v>0</v>
      </c>
      <c r="U50" s="121"/>
      <c r="V50" s="32" t="s">
        <v>23</v>
      </c>
      <c r="W50" s="123"/>
      <c r="X50" s="32">
        <f>SUM(M50,V50)</f>
        <v>0</v>
      </c>
      <c r="Y50" s="32">
        <f>AVERAGE(R50,P50,I50,G50)</f>
        <v>37.5</v>
      </c>
      <c r="Z50" s="122"/>
      <c r="AA50" s="18" t="s">
        <v>23</v>
      </c>
      <c r="AB50" s="35"/>
      <c r="AC50" s="15" t="s">
        <v>23</v>
      </c>
      <c r="AE50" s="15">
        <f>SUM(AA50,AC50)</f>
        <v>0</v>
      </c>
      <c r="AF50" s="121"/>
      <c r="AG50" s="32" t="s">
        <v>23</v>
      </c>
      <c r="AH50" s="123"/>
      <c r="AI50" s="124">
        <f>SUM(X50,AG50)</f>
        <v>0</v>
      </c>
      <c r="AJ50" s="32">
        <f>AVERAGE(AC50,AA50,R50,P50,I50,G50)</f>
        <v>37.5</v>
      </c>
      <c r="AK50" s="122"/>
      <c r="AL50" s="18" t="s">
        <v>23</v>
      </c>
      <c r="AM50" s="55"/>
      <c r="AN50" s="18" t="s">
        <v>23</v>
      </c>
      <c r="AO50" s="55"/>
      <c r="AP50" s="15">
        <f>SUM(AL50:AN50)</f>
        <v>0</v>
      </c>
      <c r="AQ50" s="55"/>
      <c r="AR50" s="32" t="s">
        <v>23</v>
      </c>
      <c r="AT50" s="124">
        <f>SUM(AR50,AI50)</f>
        <v>0</v>
      </c>
      <c r="AU50" s="125">
        <f>AVERAGE(G50,I50,P50,R50,AA50,AC50,AL50,AN50)</f>
        <v>37.5</v>
      </c>
      <c r="AV50" s="122"/>
      <c r="AW50" s="15" t="s">
        <v>23</v>
      </c>
      <c r="AX50" s="46"/>
      <c r="AY50" s="15" t="s">
        <v>23</v>
      </c>
      <c r="AZ50" s="46"/>
      <c r="BA50" s="18">
        <f>SUM(AW50,AY50)</f>
        <v>0</v>
      </c>
      <c r="BB50" s="55"/>
      <c r="BC50" s="32" t="s">
        <v>23</v>
      </c>
      <c r="BE50" s="124">
        <f t="shared" si="57"/>
        <v>0</v>
      </c>
      <c r="BF50" s="44">
        <f t="shared" si="94"/>
        <v>37.5</v>
      </c>
      <c r="BG50" s="122"/>
      <c r="BH50" s="15" t="s">
        <v>23</v>
      </c>
      <c r="BI50" s="46"/>
      <c r="BJ50" s="18" t="s">
        <v>23</v>
      </c>
      <c r="BK50" s="46"/>
      <c r="BL50" s="15">
        <f>SUM(BH50:BJ50)</f>
        <v>0</v>
      </c>
      <c r="BM50" s="55"/>
      <c r="BN50" s="32" t="s">
        <v>23</v>
      </c>
      <c r="BP50" s="124">
        <f>SUM(BE50,BN50)</f>
        <v>0</v>
      </c>
      <c r="BQ50" s="127">
        <f>AVERAGE(BH50:BJ50,AW50:AY50,AL50:AN50,AA50:AC50,P50:R50,G50:I50)</f>
        <v>37.5</v>
      </c>
      <c r="BR50" s="122"/>
      <c r="BS50" s="18" t="s">
        <v>23</v>
      </c>
      <c r="BT50" s="46"/>
      <c r="BU50" s="15" t="s">
        <v>23</v>
      </c>
      <c r="BV50" s="46"/>
      <c r="BW50" s="57">
        <f>SUM(BS50:BU50)</f>
        <v>0</v>
      </c>
      <c r="BX50" s="55"/>
      <c r="BY50" s="32" t="s">
        <v>23</v>
      </c>
      <c r="CA50" s="124">
        <f>SUM(BP50,BY50)</f>
        <v>0</v>
      </c>
      <c r="CB50" s="127">
        <f>AVERAGE(BU50,BS50,BJ50,BH50,AY50,AW50,AN50,AL50,AC50,AA50,R50,P50,I50,G50)</f>
        <v>37.5</v>
      </c>
      <c r="CC50" s="122"/>
      <c r="CD50" s="15" t="s">
        <v>23</v>
      </c>
      <c r="CE50" s="55"/>
      <c r="CF50" s="15" t="s">
        <v>23</v>
      </c>
      <c r="CG50" s="55"/>
      <c r="CH50" s="32">
        <f>SUM(CD50:CF50)</f>
        <v>0</v>
      </c>
      <c r="CI50" s="55"/>
      <c r="CJ50" s="32" t="s">
        <v>23</v>
      </c>
      <c r="CL50" s="124">
        <f>SUM(CA50,CJ50)</f>
        <v>0</v>
      </c>
      <c r="CM50" s="127">
        <f>AVERAGE(CF50,CD50,BU50,BS50,BJ50,BH50,AY50,AW50,AN50,AL50,AC50,AA50,R50,P50,I50,G50)</f>
        <v>37.5</v>
      </c>
    </row>
    <row r="51" spans="1:91" s="52" customFormat="1" ht="11.45" customHeight="1">
      <c r="A51" s="25" t="s">
        <v>215</v>
      </c>
      <c r="B51" s="118" t="s">
        <v>110</v>
      </c>
      <c r="C51" s="118" t="s">
        <v>111</v>
      </c>
      <c r="D51" s="19" t="s">
        <v>23</v>
      </c>
      <c r="E51" s="20" t="s">
        <v>107</v>
      </c>
      <c r="F51" s="128"/>
      <c r="G51" s="57">
        <v>42</v>
      </c>
      <c r="H51" s="120"/>
      <c r="I51" s="57">
        <v>41</v>
      </c>
      <c r="J51" s="120"/>
      <c r="K51" s="57">
        <f>SUM(G51+I51)</f>
        <v>83</v>
      </c>
      <c r="L51" s="121"/>
      <c r="M51" s="32">
        <v>0</v>
      </c>
      <c r="N51" s="32">
        <f>AVERAGE(G51,I51)</f>
        <v>41.5</v>
      </c>
      <c r="O51" s="126"/>
      <c r="P51" s="61" t="s">
        <v>23</v>
      </c>
      <c r="Q51" s="120"/>
      <c r="R51" s="18" t="s">
        <v>23</v>
      </c>
      <c r="S51" s="120"/>
      <c r="T51" s="32">
        <f>SUM(P51:R51)</f>
        <v>0</v>
      </c>
      <c r="U51" s="121"/>
      <c r="V51" s="32" t="s">
        <v>23</v>
      </c>
      <c r="W51" s="123"/>
      <c r="X51" s="32">
        <f>SUM(M51,V51)</f>
        <v>0</v>
      </c>
      <c r="Y51" s="32">
        <f>AVERAGE(R51,P51,I51,G51)</f>
        <v>41.5</v>
      </c>
      <c r="Z51" s="126"/>
      <c r="AA51" s="18" t="s">
        <v>23</v>
      </c>
      <c r="AB51" s="35"/>
      <c r="AC51" s="15" t="s">
        <v>23</v>
      </c>
      <c r="AD51" s="120"/>
      <c r="AE51" s="15">
        <f>SUM(AA51,AC51)</f>
        <v>0</v>
      </c>
      <c r="AF51" s="121"/>
      <c r="AG51" s="32" t="s">
        <v>23</v>
      </c>
      <c r="AH51" s="123"/>
      <c r="AI51" s="124">
        <f>SUM(X51,AG51)</f>
        <v>0</v>
      </c>
      <c r="AJ51" s="32">
        <f>AVERAGE(AC51,AA51,R51,P51,I51,G51)</f>
        <v>41.5</v>
      </c>
      <c r="AK51" s="126"/>
      <c r="AL51" s="18" t="s">
        <v>23</v>
      </c>
      <c r="AM51" s="55"/>
      <c r="AN51" s="18" t="s">
        <v>23</v>
      </c>
      <c r="AO51" s="55"/>
      <c r="AP51" s="18">
        <f>SUM(AL51:AN51)</f>
        <v>0</v>
      </c>
      <c r="AQ51" s="55"/>
      <c r="AR51" s="32" t="s">
        <v>23</v>
      </c>
      <c r="AT51" s="124">
        <f>SUM(AR51,AI51)</f>
        <v>0</v>
      </c>
      <c r="AU51" s="125">
        <f>AVERAGE(G51,I51,P51,R51,AA51,AC51,AL51,AN51)</f>
        <v>41.5</v>
      </c>
      <c r="AV51" s="126"/>
      <c r="AW51" s="15" t="s">
        <v>23</v>
      </c>
      <c r="AX51" s="46"/>
      <c r="AY51" s="15" t="s">
        <v>23</v>
      </c>
      <c r="AZ51" s="55"/>
      <c r="BA51" s="18">
        <f>SUM(AW51,AY51)</f>
        <v>0</v>
      </c>
      <c r="BB51" s="55"/>
      <c r="BC51" s="32" t="s">
        <v>23</v>
      </c>
      <c r="BE51" s="124">
        <f t="shared" si="57"/>
        <v>0</v>
      </c>
      <c r="BF51" s="127">
        <f t="shared" si="94"/>
        <v>41.5</v>
      </c>
      <c r="BG51" s="126"/>
      <c r="BH51" s="15" t="s">
        <v>23</v>
      </c>
      <c r="BI51" s="46"/>
      <c r="BJ51" s="18" t="s">
        <v>23</v>
      </c>
      <c r="BK51" s="55"/>
      <c r="BL51" s="15">
        <f>SUM(BH51:BJ51)</f>
        <v>0</v>
      </c>
      <c r="BM51" s="55"/>
      <c r="BN51" s="32" t="s">
        <v>23</v>
      </c>
      <c r="BP51" s="124">
        <f>SUM(BE51,BN51)</f>
        <v>0</v>
      </c>
      <c r="BQ51" s="127">
        <f>AVERAGE(BH51:BJ51,AW51:AY51,AL51:AN51,AA51:AC51,P51:R51,G51:I51)</f>
        <v>41.5</v>
      </c>
      <c r="BR51" s="126"/>
      <c r="BS51" s="18" t="s">
        <v>23</v>
      </c>
      <c r="BT51" s="46"/>
      <c r="BU51" s="15" t="s">
        <v>23</v>
      </c>
      <c r="BV51" s="46"/>
      <c r="BW51" s="15">
        <f>SUM(BS51:BU51)</f>
        <v>0</v>
      </c>
      <c r="BX51" s="55"/>
      <c r="BY51" s="32" t="s">
        <v>23</v>
      </c>
      <c r="BZ51" s="120"/>
      <c r="CA51" s="124">
        <f>SUM(BP51,BY51)</f>
        <v>0</v>
      </c>
      <c r="CB51" s="127">
        <f>AVERAGE(BU51,BS51,BJ51,BH51,AY51,AW51,AN51,AL51,AC51,AA51,R51,P51,I51,G51)</f>
        <v>41.5</v>
      </c>
      <c r="CC51" s="122"/>
      <c r="CD51" s="15" t="s">
        <v>23</v>
      </c>
      <c r="CE51" s="55"/>
      <c r="CF51" s="15" t="s">
        <v>23</v>
      </c>
      <c r="CG51" s="46"/>
      <c r="CH51" s="32">
        <f>SUM(CD51:CF51)</f>
        <v>0</v>
      </c>
      <c r="CI51" s="55"/>
      <c r="CJ51" s="32" t="s">
        <v>23</v>
      </c>
      <c r="CK51" s="120"/>
      <c r="CL51" s="124">
        <f>SUM(CA51,CJ51)</f>
        <v>0</v>
      </c>
      <c r="CM51" s="127">
        <f>AVERAGE(CF51,CD51,BU51,BS51,BJ51,BH51,AY51,AW51,AN51,AL51,AC51,AA51,R51,P51,I51,G51)</f>
        <v>41.5</v>
      </c>
    </row>
    <row r="52" spans="1:91" s="3" customFormat="1" ht="12" customHeight="1">
      <c r="A52" s="25" t="s">
        <v>23</v>
      </c>
      <c r="B52" s="16"/>
      <c r="C52" s="16"/>
      <c r="D52" s="19"/>
      <c r="E52" s="17"/>
      <c r="F52" s="4"/>
      <c r="G52" s="18" t="s">
        <v>23</v>
      </c>
      <c r="H52" s="99"/>
      <c r="I52" s="18" t="s">
        <v>23</v>
      </c>
      <c r="K52" s="57"/>
      <c r="L52" s="59"/>
      <c r="M52" s="58"/>
      <c r="N52" s="58"/>
      <c r="O52" s="27"/>
      <c r="P52" s="61" t="s">
        <v>23</v>
      </c>
      <c r="Q52" s="99"/>
      <c r="R52" s="18" t="s">
        <v>23</v>
      </c>
      <c r="T52" s="32"/>
      <c r="U52" s="23"/>
      <c r="V52" s="58" t="s">
        <v>23</v>
      </c>
      <c r="W52" s="28"/>
      <c r="X52" s="58"/>
      <c r="Y52" s="58"/>
      <c r="Z52" s="26"/>
      <c r="AA52" s="18"/>
      <c r="AB52" s="35"/>
      <c r="AC52" s="15"/>
      <c r="AD52" s="115"/>
      <c r="AE52" s="15"/>
      <c r="AF52" s="59"/>
      <c r="AG52" s="58"/>
      <c r="AH52" s="28"/>
      <c r="AI52" s="36"/>
      <c r="AJ52" s="28"/>
      <c r="AK52" s="27"/>
      <c r="AL52" s="18"/>
      <c r="AM52" s="11"/>
      <c r="AN52" s="18"/>
      <c r="AO52" s="11"/>
      <c r="AP52" s="15"/>
      <c r="AQ52" s="11"/>
      <c r="AR52" s="58"/>
      <c r="AS52"/>
      <c r="AT52" s="36"/>
      <c r="AU52" s="39"/>
      <c r="AV52" s="26"/>
      <c r="AW52" s="15"/>
      <c r="AX52" s="46"/>
      <c r="AY52" s="15" t="s">
        <v>23</v>
      </c>
      <c r="AZ52" s="46"/>
      <c r="BA52" s="18" t="s">
        <v>23</v>
      </c>
      <c r="BB52" s="11"/>
      <c r="BC52" s="58" t="s">
        <v>23</v>
      </c>
      <c r="BD52"/>
      <c r="BE52" s="124">
        <f t="shared" si="57"/>
        <v>0</v>
      </c>
      <c r="BF52" s="44" t="e">
        <f>AVERAGE(AY52,AW52,AN52,AL52,AC52,AA52,R52,P52,I52,G52)</f>
        <v>#DIV/0!</v>
      </c>
      <c r="BG52" s="26"/>
      <c r="BH52" s="15" t="s">
        <v>23</v>
      </c>
      <c r="BI52" s="46"/>
      <c r="BJ52" s="18" t="s">
        <v>23</v>
      </c>
      <c r="BK52" s="46"/>
      <c r="BL52" s="15">
        <f>SUM(BH52:BJ52)</f>
        <v>0</v>
      </c>
      <c r="BM52" s="11"/>
      <c r="BN52" s="58" t="s">
        <v>23</v>
      </c>
      <c r="BO52"/>
      <c r="BP52" s="36">
        <f>SUM(BE52,BN52)</f>
        <v>0</v>
      </c>
      <c r="BQ52" s="44" t="e">
        <f>AVERAGE(BH52:BJ52,AW52:AY52,AL52:AN52,AA52:AC52,P52:R52,G52:I52)</f>
        <v>#DIV/0!</v>
      </c>
      <c r="BR52" s="26"/>
      <c r="BS52" s="18" t="s">
        <v>23</v>
      </c>
      <c r="BT52" s="46"/>
      <c r="BU52" s="15" t="s">
        <v>23</v>
      </c>
      <c r="BV52" s="46"/>
      <c r="BW52" s="18">
        <f>SUM(BS52:BU52)</f>
        <v>0</v>
      </c>
      <c r="BX52" s="11"/>
      <c r="BY52" s="58" t="s">
        <v>23</v>
      </c>
      <c r="CA52" s="36">
        <f>SUM(BP52,BY52)</f>
        <v>0</v>
      </c>
      <c r="CB52" s="44" t="e">
        <f>AVERAGE(BU52,BS52,BJ52,BH52,AY52,AW52,AN52,AL52,AC52,AA52,R52,P52,I52,G52)</f>
        <v>#DIV/0!</v>
      </c>
      <c r="CC52" s="26"/>
      <c r="CD52" s="15" t="s">
        <v>23</v>
      </c>
      <c r="CE52" s="55"/>
      <c r="CF52" s="15" t="s">
        <v>23</v>
      </c>
      <c r="CG52" s="55"/>
      <c r="CH52" s="18">
        <f>SUM(CD52:CF52)</f>
        <v>0</v>
      </c>
      <c r="CI52" s="11"/>
      <c r="CJ52" s="58" t="s">
        <v>23</v>
      </c>
      <c r="CL52" s="36">
        <f>SUM(CA52,CJ52)</f>
        <v>0</v>
      </c>
      <c r="CM52" s="44" t="e">
        <f>AVERAGE(CF52,CD52,BU52,BS52,BJ52,BH52,AY52,AW52,AN52,AL52,AC52,AA52,R52,P52,I52,G52)</f>
        <v>#DIV/0!</v>
      </c>
    </row>
    <row r="53" spans="1:91" s="104" customFormat="1" ht="11.25" customHeight="1">
      <c r="A53" s="25" t="s">
        <v>23</v>
      </c>
      <c r="B53" s="16"/>
      <c r="C53" s="16"/>
      <c r="D53" s="19"/>
      <c r="E53" s="17"/>
      <c r="F53" s="4"/>
      <c r="G53" s="18" t="s">
        <v>23</v>
      </c>
      <c r="H53" s="102"/>
      <c r="I53" s="18" t="s">
        <v>23</v>
      </c>
      <c r="J53" s="102"/>
      <c r="K53" s="57"/>
      <c r="L53" s="59"/>
      <c r="M53" s="58"/>
      <c r="N53" s="58"/>
      <c r="O53" s="27"/>
      <c r="P53" s="61" t="s">
        <v>23</v>
      </c>
      <c r="Q53" s="102"/>
      <c r="R53" s="18" t="s">
        <v>23</v>
      </c>
      <c r="S53" s="102"/>
      <c r="T53" s="32"/>
      <c r="U53" s="59"/>
      <c r="V53" s="58" t="s">
        <v>23</v>
      </c>
      <c r="W53" s="28"/>
      <c r="X53" s="58"/>
      <c r="Y53" s="58"/>
      <c r="Z53" s="26"/>
      <c r="AA53" s="18"/>
      <c r="AB53" s="35"/>
      <c r="AC53" s="15"/>
      <c r="AD53" s="115"/>
      <c r="AE53" s="15"/>
      <c r="AF53" s="59"/>
      <c r="AG53" s="58"/>
      <c r="AH53" s="28"/>
      <c r="AI53" s="36"/>
      <c r="AJ53" s="28"/>
      <c r="AK53" s="27"/>
      <c r="AL53" s="18"/>
      <c r="AM53" s="11"/>
      <c r="AN53" s="18"/>
      <c r="AO53" s="11"/>
      <c r="AP53" s="15"/>
      <c r="AQ53" s="11"/>
      <c r="AR53" s="58"/>
      <c r="AS53"/>
      <c r="AT53" s="36"/>
      <c r="AU53" s="39"/>
      <c r="AV53" s="26"/>
      <c r="AW53" s="15"/>
      <c r="AX53" s="46"/>
      <c r="AY53" s="15" t="s">
        <v>23</v>
      </c>
      <c r="AZ53" s="46"/>
      <c r="BA53" s="18" t="s">
        <v>23</v>
      </c>
      <c r="BB53" s="11"/>
      <c r="BC53" s="58" t="s">
        <v>23</v>
      </c>
      <c r="BD53"/>
      <c r="BE53" s="124">
        <f t="shared" si="57"/>
        <v>0</v>
      </c>
      <c r="BF53" s="44" t="e">
        <f t="shared" ref="BF53" si="97">AVERAGE(AY53,AW53,AN53,AL53,AC53,AA53,R53,P53,I53,G53)</f>
        <v>#DIV/0!</v>
      </c>
      <c r="BG53" s="26"/>
      <c r="BH53" s="15" t="s">
        <v>23</v>
      </c>
      <c r="BI53" s="46"/>
      <c r="BJ53" s="18" t="s">
        <v>23</v>
      </c>
      <c r="BK53" s="46"/>
      <c r="BL53" s="15">
        <f t="shared" ref="BL53" si="98">SUM(BH53:BJ53)</f>
        <v>0</v>
      </c>
      <c r="BM53" s="11"/>
      <c r="BN53" s="58" t="s">
        <v>23</v>
      </c>
      <c r="BO53"/>
      <c r="BP53" s="36">
        <f t="shared" ref="BP53" si="99">SUM(BE53,BN53)</f>
        <v>0</v>
      </c>
      <c r="BQ53" s="44" t="e">
        <f t="shared" ref="BQ53" si="100">AVERAGE(BH53:BJ53,AW53:AY53,AL53:AN53,AA53:AC53,P53:R53,G53:I53)</f>
        <v>#DIV/0!</v>
      </c>
      <c r="BR53" s="26"/>
      <c r="BS53" s="18" t="s">
        <v>23</v>
      </c>
      <c r="BT53" s="46"/>
      <c r="BU53" s="15" t="s">
        <v>23</v>
      </c>
      <c r="BV53" s="46"/>
      <c r="BW53" s="15">
        <f t="shared" ref="BW53" si="101">SUM(BS53:BU53)</f>
        <v>0</v>
      </c>
      <c r="BX53" s="11"/>
      <c r="BY53" s="58" t="s">
        <v>23</v>
      </c>
      <c r="BZ53" s="102"/>
      <c r="CA53" s="36">
        <f t="shared" ref="CA53" si="102">SUM(BP53,BY53)</f>
        <v>0</v>
      </c>
      <c r="CB53" s="44" t="e">
        <f t="shared" ref="CB53" si="103">AVERAGE(BU53,BS53,BJ53,BH53,AY53,AW53,AN53,AL53,AC53,AA53,R53,P53,I53,G53)</f>
        <v>#DIV/0!</v>
      </c>
      <c r="CC53" s="26"/>
      <c r="CD53" s="15" t="s">
        <v>23</v>
      </c>
      <c r="CE53" s="55"/>
      <c r="CF53" s="15" t="s">
        <v>23</v>
      </c>
      <c r="CG53" s="55"/>
      <c r="CH53" s="18">
        <f t="shared" ref="CH53" si="104">SUM(CD53:CF53)</f>
        <v>0</v>
      </c>
      <c r="CI53" s="11"/>
      <c r="CJ53" s="58" t="s">
        <v>23</v>
      </c>
      <c r="CK53" s="102"/>
      <c r="CL53" s="36">
        <f t="shared" ref="CL53" si="105">SUM(CA53,CJ53)</f>
        <v>0</v>
      </c>
      <c r="CM53" s="44" t="e">
        <f t="shared" ref="CM53" si="106">AVERAGE(CF53,CD53,BU53,BS53,BJ53,BH53,AY53,AW53,AN53,AL53,AC53,AA53,R53,P53,I53,G53)</f>
        <v>#DIV/0!</v>
      </c>
    </row>
  </sheetData>
  <sortState ref="A6:CM49">
    <sortCondition descending="1" ref="AT6:AT49"/>
    <sortCondition ref="AU6:AU49"/>
  </sortState>
  <mergeCells count="47">
    <mergeCell ref="CD2:CJ2"/>
    <mergeCell ref="CL2:CL5"/>
    <mergeCell ref="CD4:CD5"/>
    <mergeCell ref="CF4:CF5"/>
    <mergeCell ref="CH4:CH5"/>
    <mergeCell ref="CJ4:CJ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C4:AC5"/>
    <mergeCell ref="AE4:AE5"/>
    <mergeCell ref="AG4:AG5"/>
    <mergeCell ref="X2:X5"/>
    <mergeCell ref="AA2:AG2"/>
    <mergeCell ref="AT2:AT5"/>
    <mergeCell ref="AL4:AL5"/>
    <mergeCell ref="AN4:AN5"/>
    <mergeCell ref="AP4:AP5"/>
    <mergeCell ref="AR4:AR5"/>
    <mergeCell ref="AL2:AR2"/>
    <mergeCell ref="AW2:BC2"/>
    <mergeCell ref="BP2:BP5"/>
    <mergeCell ref="BH4:BH5"/>
    <mergeCell ref="BJ4:BJ5"/>
    <mergeCell ref="BL4:BL5"/>
    <mergeCell ref="BN4:BN5"/>
    <mergeCell ref="BE2:BE5"/>
    <mergeCell ref="AW4:AW5"/>
    <mergeCell ref="AY4:AY5"/>
    <mergeCell ref="BA4:BA5"/>
    <mergeCell ref="BC4:BC5"/>
    <mergeCell ref="BS2:BY2"/>
    <mergeCell ref="CA2:CA5"/>
    <mergeCell ref="BS4:BS5"/>
    <mergeCell ref="BU4:BU5"/>
    <mergeCell ref="BW4:BW5"/>
    <mergeCell ref="BY4:BY5"/>
  </mergeCells>
  <conditionalFormatting sqref="F6:F53">
    <cfRule type="cellIs" dxfId="15" priority="35" operator="between">
      <formula>36</formula>
      <formula>80</formula>
    </cfRule>
  </conditionalFormatting>
  <conditionalFormatting sqref="F6:F53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6:P53 R6:R53">
    <cfRule type="cellIs" dxfId="11" priority="21" operator="between">
      <formula>36</formula>
      <formula>100</formula>
    </cfRule>
  </conditionalFormatting>
  <conditionalFormatting sqref="P6:P53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6:R53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3.937007874015748E-2" bottom="3.937007874015748E-2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58"/>
  <sheetViews>
    <sheetView zoomScale="70" zoomScaleNormal="70" workbookViewId="0">
      <selection activeCell="R22" sqref="R22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52" customWidth="1"/>
    <col min="5" max="5" width="19.7109375" bestFit="1" customWidth="1"/>
    <col min="6" max="13" width="8.28515625" style="11" customWidth="1"/>
    <col min="14" max="14" width="1.28515625" customWidth="1"/>
    <col min="15" max="15" width="7.5703125" style="11" customWidth="1"/>
  </cols>
  <sheetData>
    <row r="1" spans="1:18">
      <c r="B1" s="162" t="s">
        <v>155</v>
      </c>
      <c r="C1" s="162"/>
      <c r="D1" s="162"/>
      <c r="E1" s="162"/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11" t="s">
        <v>7</v>
      </c>
      <c r="O1" s="11" t="s">
        <v>27</v>
      </c>
    </row>
    <row r="2" spans="1:18">
      <c r="B2" s="163"/>
      <c r="C2" s="163"/>
      <c r="D2" s="163"/>
      <c r="E2" s="163"/>
      <c r="F2" s="11" t="s">
        <v>77</v>
      </c>
      <c r="G2" s="11" t="s">
        <v>77</v>
      </c>
      <c r="H2" s="11" t="s">
        <v>77</v>
      </c>
      <c r="I2" s="11" t="s">
        <v>77</v>
      </c>
      <c r="J2" s="11" t="s">
        <v>77</v>
      </c>
      <c r="K2" s="11" t="s">
        <v>77</v>
      </c>
      <c r="L2" s="11" t="s">
        <v>77</v>
      </c>
      <c r="M2" s="11" t="s">
        <v>77</v>
      </c>
      <c r="O2" s="11" t="s">
        <v>23</v>
      </c>
    </row>
    <row r="3" spans="1:18" ht="15.75">
      <c r="A3" t="s">
        <v>0</v>
      </c>
      <c r="B3" s="16" t="s">
        <v>50</v>
      </c>
      <c r="C3" s="16" t="s">
        <v>49</v>
      </c>
      <c r="D3" s="19">
        <v>37832</v>
      </c>
      <c r="E3" s="21" t="s">
        <v>32</v>
      </c>
      <c r="F3" s="57">
        <v>25</v>
      </c>
      <c r="G3" s="57">
        <v>25</v>
      </c>
      <c r="H3" s="143" t="s">
        <v>214</v>
      </c>
      <c r="I3" s="57">
        <v>24</v>
      </c>
      <c r="J3" s="146">
        <v>3</v>
      </c>
      <c r="K3" s="147">
        <v>23</v>
      </c>
      <c r="L3" s="57" t="s">
        <v>23</v>
      </c>
      <c r="M3" s="143" t="s">
        <v>23</v>
      </c>
      <c r="O3" s="45">
        <v>74</v>
      </c>
    </row>
    <row r="4" spans="1:18" ht="15.75">
      <c r="A4" t="s">
        <v>1</v>
      </c>
      <c r="B4" s="16" t="s">
        <v>176</v>
      </c>
      <c r="C4" s="16" t="s">
        <v>48</v>
      </c>
      <c r="D4" s="19">
        <v>33192</v>
      </c>
      <c r="E4" s="21" t="s">
        <v>32</v>
      </c>
      <c r="F4" s="57">
        <v>24</v>
      </c>
      <c r="G4" s="147">
        <v>20</v>
      </c>
      <c r="H4" s="143" t="s">
        <v>214</v>
      </c>
      <c r="I4" s="57">
        <v>25</v>
      </c>
      <c r="J4" s="144">
        <v>25</v>
      </c>
      <c r="K4" s="147">
        <v>16</v>
      </c>
      <c r="L4" s="57" t="s">
        <v>23</v>
      </c>
      <c r="M4" s="143" t="s">
        <v>23</v>
      </c>
      <c r="O4" s="45">
        <v>74</v>
      </c>
    </row>
    <row r="5" spans="1:18" ht="15.75">
      <c r="A5" t="s">
        <v>2</v>
      </c>
      <c r="B5" s="16" t="s">
        <v>36</v>
      </c>
      <c r="C5" s="16" t="s">
        <v>37</v>
      </c>
      <c r="D5" s="19">
        <v>37751</v>
      </c>
      <c r="E5" s="20" t="s">
        <v>32</v>
      </c>
      <c r="F5" s="147">
        <v>11</v>
      </c>
      <c r="G5" s="147">
        <v>15</v>
      </c>
      <c r="H5" s="143" t="s">
        <v>214</v>
      </c>
      <c r="I5" s="57">
        <v>24</v>
      </c>
      <c r="J5" s="144">
        <v>21</v>
      </c>
      <c r="K5" s="57">
        <v>25</v>
      </c>
      <c r="L5" s="57" t="s">
        <v>23</v>
      </c>
      <c r="M5" s="143" t="s">
        <v>23</v>
      </c>
      <c r="O5" s="45">
        <v>70</v>
      </c>
    </row>
    <row r="6" spans="1:18" ht="15.75">
      <c r="A6" t="s">
        <v>3</v>
      </c>
      <c r="B6" s="16" t="s">
        <v>36</v>
      </c>
      <c r="C6" s="16" t="s">
        <v>112</v>
      </c>
      <c r="D6" s="19">
        <v>37750</v>
      </c>
      <c r="E6" s="17" t="s">
        <v>32</v>
      </c>
      <c r="F6" s="57">
        <v>22</v>
      </c>
      <c r="G6" s="57">
        <v>19</v>
      </c>
      <c r="H6" s="143" t="s">
        <v>214</v>
      </c>
      <c r="I6" s="57">
        <v>24</v>
      </c>
      <c r="J6" s="146" t="s">
        <v>223</v>
      </c>
      <c r="K6" s="147">
        <v>13</v>
      </c>
      <c r="L6" s="57" t="s">
        <v>23</v>
      </c>
      <c r="M6" s="143" t="s">
        <v>23</v>
      </c>
      <c r="O6" s="45">
        <v>65</v>
      </c>
      <c r="Q6" s="161" t="s">
        <v>149</v>
      </c>
      <c r="R6" s="161"/>
    </row>
    <row r="7" spans="1:18" ht="15.75">
      <c r="A7" t="s">
        <v>4</v>
      </c>
      <c r="B7" s="16" t="s">
        <v>42</v>
      </c>
      <c r="C7" s="16" t="s">
        <v>43</v>
      </c>
      <c r="D7" s="19">
        <v>65719</v>
      </c>
      <c r="E7" s="21" t="s">
        <v>44</v>
      </c>
      <c r="F7" s="145">
        <v>23</v>
      </c>
      <c r="G7" s="145">
        <v>22</v>
      </c>
      <c r="H7" s="143" t="s">
        <v>214</v>
      </c>
      <c r="I7" s="148" t="s">
        <v>223</v>
      </c>
      <c r="J7" s="144">
        <v>18</v>
      </c>
      <c r="K7" s="147">
        <v>7</v>
      </c>
      <c r="L7" s="57" t="s">
        <v>23</v>
      </c>
      <c r="M7" s="143" t="s">
        <v>23</v>
      </c>
      <c r="O7" s="45">
        <v>63</v>
      </c>
      <c r="Q7" s="161"/>
      <c r="R7" s="161"/>
    </row>
    <row r="8" spans="1:18" ht="15.75">
      <c r="A8" t="s">
        <v>5</v>
      </c>
      <c r="B8" s="16" t="s">
        <v>55</v>
      </c>
      <c r="C8" s="22" t="s">
        <v>56</v>
      </c>
      <c r="D8" s="19">
        <v>48944</v>
      </c>
      <c r="E8" s="21" t="s">
        <v>32</v>
      </c>
      <c r="F8" s="147">
        <v>4</v>
      </c>
      <c r="G8" s="147" t="s">
        <v>223</v>
      </c>
      <c r="H8" s="143" t="s">
        <v>214</v>
      </c>
      <c r="I8" s="57">
        <v>13</v>
      </c>
      <c r="J8" s="144">
        <v>24</v>
      </c>
      <c r="K8" s="57">
        <v>23</v>
      </c>
      <c r="L8" s="57" t="s">
        <v>23</v>
      </c>
      <c r="M8" s="143" t="s">
        <v>23</v>
      </c>
      <c r="O8" s="45">
        <v>60</v>
      </c>
    </row>
    <row r="9" spans="1:18" ht="15.75">
      <c r="A9" t="s">
        <v>6</v>
      </c>
      <c r="B9" s="16" t="s">
        <v>53</v>
      </c>
      <c r="C9" s="16" t="s">
        <v>54</v>
      </c>
      <c r="D9" s="19">
        <v>48942</v>
      </c>
      <c r="E9" s="21" t="s">
        <v>32</v>
      </c>
      <c r="F9" s="57">
        <v>20</v>
      </c>
      <c r="G9" s="57">
        <v>19</v>
      </c>
      <c r="H9" s="143" t="s">
        <v>214</v>
      </c>
      <c r="I9" s="147">
        <v>13</v>
      </c>
      <c r="J9" s="146">
        <v>7</v>
      </c>
      <c r="K9" s="57">
        <v>18</v>
      </c>
      <c r="L9" s="57" t="s">
        <v>23</v>
      </c>
      <c r="M9" s="143" t="s">
        <v>23</v>
      </c>
      <c r="O9" s="45">
        <v>57</v>
      </c>
    </row>
    <row r="10" spans="1:18" ht="15.75">
      <c r="A10" t="s">
        <v>7</v>
      </c>
      <c r="B10" s="16" t="s">
        <v>45</v>
      </c>
      <c r="C10" s="16" t="s">
        <v>46</v>
      </c>
      <c r="D10" s="19">
        <v>65947</v>
      </c>
      <c r="E10" s="21" t="s">
        <v>44</v>
      </c>
      <c r="F10" s="57">
        <v>17</v>
      </c>
      <c r="G10" s="147" t="s">
        <v>223</v>
      </c>
      <c r="H10" s="143" t="s">
        <v>214</v>
      </c>
      <c r="I10" s="57">
        <v>16</v>
      </c>
      <c r="J10" s="146">
        <v>15</v>
      </c>
      <c r="K10" s="57">
        <v>24</v>
      </c>
      <c r="L10" s="57" t="s">
        <v>23</v>
      </c>
      <c r="M10" s="143" t="s">
        <v>23</v>
      </c>
      <c r="O10" s="45">
        <v>57</v>
      </c>
    </row>
    <row r="11" spans="1:18" ht="15.75">
      <c r="A11" t="s">
        <v>8</v>
      </c>
      <c r="B11" s="16" t="s">
        <v>60</v>
      </c>
      <c r="C11" s="16" t="s">
        <v>61</v>
      </c>
      <c r="D11" s="19">
        <v>41340</v>
      </c>
      <c r="E11" s="21" t="s">
        <v>62</v>
      </c>
      <c r="F11" s="147">
        <v>1</v>
      </c>
      <c r="G11" s="57">
        <v>22</v>
      </c>
      <c r="H11" s="143" t="s">
        <v>214</v>
      </c>
      <c r="I11" s="57">
        <v>20</v>
      </c>
      <c r="J11" s="146" t="s">
        <v>223</v>
      </c>
      <c r="K11" s="57">
        <v>13</v>
      </c>
      <c r="L11" s="57" t="s">
        <v>23</v>
      </c>
      <c r="M11" s="143" t="s">
        <v>23</v>
      </c>
      <c r="O11" s="45">
        <v>55</v>
      </c>
    </row>
    <row r="12" spans="1:18" ht="15.75">
      <c r="A12" t="s">
        <v>9</v>
      </c>
      <c r="B12" s="16" t="s">
        <v>57</v>
      </c>
      <c r="C12" s="16" t="s">
        <v>162</v>
      </c>
      <c r="D12" s="19">
        <v>183</v>
      </c>
      <c r="E12" s="17" t="s">
        <v>107</v>
      </c>
      <c r="F12" s="57">
        <v>17</v>
      </c>
      <c r="G12" s="57">
        <v>19</v>
      </c>
      <c r="H12" s="143" t="s">
        <v>214</v>
      </c>
      <c r="I12" s="147">
        <v>10</v>
      </c>
      <c r="J12" s="146">
        <v>7</v>
      </c>
      <c r="K12" s="57">
        <v>16</v>
      </c>
      <c r="L12" s="57" t="s">
        <v>23</v>
      </c>
      <c r="M12" s="143" t="s">
        <v>23</v>
      </c>
      <c r="O12" s="45">
        <v>52</v>
      </c>
    </row>
    <row r="13" spans="1:18" ht="15.75">
      <c r="A13" t="s">
        <v>10</v>
      </c>
      <c r="B13" s="16" t="s">
        <v>67</v>
      </c>
      <c r="C13" s="16" t="s">
        <v>68</v>
      </c>
      <c r="D13" s="19">
        <v>66395</v>
      </c>
      <c r="E13" s="17" t="s">
        <v>107</v>
      </c>
      <c r="F13" s="57">
        <v>11</v>
      </c>
      <c r="G13" s="147">
        <v>7</v>
      </c>
      <c r="H13" s="143" t="s">
        <v>214</v>
      </c>
      <c r="I13" s="57">
        <v>20</v>
      </c>
      <c r="J13" s="146" t="s">
        <v>223</v>
      </c>
      <c r="K13" s="57">
        <v>21</v>
      </c>
      <c r="L13" s="57" t="s">
        <v>23</v>
      </c>
      <c r="M13" s="143" t="s">
        <v>23</v>
      </c>
      <c r="O13" s="45">
        <v>52</v>
      </c>
    </row>
    <row r="14" spans="1:18" ht="15.75">
      <c r="A14" t="s">
        <v>11</v>
      </c>
      <c r="B14" s="16" t="s">
        <v>138</v>
      </c>
      <c r="C14" s="16" t="s">
        <v>139</v>
      </c>
      <c r="D14" s="19">
        <v>66452</v>
      </c>
      <c r="E14" s="21" t="s">
        <v>132</v>
      </c>
      <c r="F14" s="57">
        <v>15</v>
      </c>
      <c r="G14" s="147" t="s">
        <v>223</v>
      </c>
      <c r="H14" s="143" t="s">
        <v>214</v>
      </c>
      <c r="I14" s="147" t="s">
        <v>223</v>
      </c>
      <c r="J14" s="144">
        <v>22</v>
      </c>
      <c r="K14" s="57">
        <v>13</v>
      </c>
      <c r="L14" s="57" t="s">
        <v>23</v>
      </c>
      <c r="M14" s="143" t="s">
        <v>23</v>
      </c>
      <c r="O14" s="45">
        <v>50</v>
      </c>
    </row>
    <row r="15" spans="1:18" ht="15.75">
      <c r="A15" t="s">
        <v>12</v>
      </c>
      <c r="B15" s="111" t="s">
        <v>184</v>
      </c>
      <c r="C15" s="111" t="s">
        <v>185</v>
      </c>
      <c r="D15" s="58">
        <v>37780</v>
      </c>
      <c r="E15" s="51" t="s">
        <v>98</v>
      </c>
      <c r="F15" s="57">
        <v>22</v>
      </c>
      <c r="G15" s="57">
        <v>25</v>
      </c>
      <c r="H15" s="143" t="s">
        <v>214</v>
      </c>
      <c r="I15" s="57" t="s">
        <v>223</v>
      </c>
      <c r="J15" s="146" t="s">
        <v>223</v>
      </c>
      <c r="K15" s="147" t="s">
        <v>223</v>
      </c>
      <c r="L15" s="57" t="s">
        <v>23</v>
      </c>
      <c r="M15" s="143" t="s">
        <v>23</v>
      </c>
      <c r="O15" s="45">
        <v>47</v>
      </c>
    </row>
    <row r="16" spans="1:18" ht="15.75">
      <c r="A16" t="s">
        <v>13</v>
      </c>
      <c r="B16" s="16" t="s">
        <v>38</v>
      </c>
      <c r="C16" s="16" t="s">
        <v>39</v>
      </c>
      <c r="D16" s="19">
        <v>38641</v>
      </c>
      <c r="E16" s="20" t="s">
        <v>32</v>
      </c>
      <c r="F16" s="147" t="s">
        <v>223</v>
      </c>
      <c r="G16" s="57">
        <v>25</v>
      </c>
      <c r="H16" s="143" t="s">
        <v>214</v>
      </c>
      <c r="I16" s="147">
        <v>3</v>
      </c>
      <c r="J16" s="144">
        <v>19</v>
      </c>
      <c r="K16" s="57">
        <v>3</v>
      </c>
      <c r="L16" s="57" t="s">
        <v>23</v>
      </c>
      <c r="M16" s="143" t="s">
        <v>23</v>
      </c>
      <c r="O16" s="45">
        <v>47</v>
      </c>
    </row>
    <row r="17" spans="1:15" ht="15.75">
      <c r="A17" t="s">
        <v>14</v>
      </c>
      <c r="B17" s="16" t="s">
        <v>55</v>
      </c>
      <c r="C17" s="16" t="s">
        <v>190</v>
      </c>
      <c r="D17" s="56">
        <v>66793</v>
      </c>
      <c r="E17" s="21" t="s">
        <v>32</v>
      </c>
      <c r="F17" s="147">
        <v>0</v>
      </c>
      <c r="G17" s="147" t="s">
        <v>223</v>
      </c>
      <c r="H17" s="143" t="s">
        <v>214</v>
      </c>
      <c r="I17" s="57">
        <v>20</v>
      </c>
      <c r="J17" s="144">
        <v>11</v>
      </c>
      <c r="K17" s="57">
        <v>14</v>
      </c>
      <c r="L17" s="57" t="s">
        <v>23</v>
      </c>
      <c r="M17" s="143" t="s">
        <v>23</v>
      </c>
      <c r="O17" s="45">
        <v>45</v>
      </c>
    </row>
    <row r="18" spans="1:15" ht="15.75">
      <c r="A18" t="s">
        <v>15</v>
      </c>
      <c r="B18" s="16" t="s">
        <v>102</v>
      </c>
      <c r="C18" s="16" t="s">
        <v>103</v>
      </c>
      <c r="D18" s="19">
        <v>66101</v>
      </c>
      <c r="E18" s="21" t="s">
        <v>101</v>
      </c>
      <c r="F18" s="57">
        <v>15</v>
      </c>
      <c r="G18" s="147">
        <v>2</v>
      </c>
      <c r="H18" s="143" t="s">
        <v>214</v>
      </c>
      <c r="I18" s="57">
        <v>8</v>
      </c>
      <c r="J18" s="144">
        <v>18</v>
      </c>
      <c r="K18" s="147">
        <v>4</v>
      </c>
      <c r="L18" s="57" t="s">
        <v>23</v>
      </c>
      <c r="M18" s="143" t="s">
        <v>23</v>
      </c>
      <c r="O18" s="45">
        <v>41</v>
      </c>
    </row>
    <row r="19" spans="1:15" ht="15.75">
      <c r="A19" t="s">
        <v>16</v>
      </c>
      <c r="B19" s="16" t="s">
        <v>47</v>
      </c>
      <c r="C19" s="16" t="s">
        <v>48</v>
      </c>
      <c r="D19" s="19">
        <v>66285</v>
      </c>
      <c r="E19" s="21" t="s">
        <v>44</v>
      </c>
      <c r="F19" s="57">
        <v>15</v>
      </c>
      <c r="G19" s="147" t="s">
        <v>223</v>
      </c>
      <c r="H19" s="143" t="s">
        <v>214</v>
      </c>
      <c r="I19" s="57">
        <v>24</v>
      </c>
      <c r="J19" s="146" t="s">
        <v>223</v>
      </c>
      <c r="K19" s="57" t="s">
        <v>223</v>
      </c>
      <c r="L19" s="57" t="s">
        <v>23</v>
      </c>
      <c r="M19" s="143" t="s">
        <v>23</v>
      </c>
      <c r="O19" s="45">
        <v>39</v>
      </c>
    </row>
    <row r="20" spans="1:15">
      <c r="A20" t="s">
        <v>17</v>
      </c>
      <c r="B20" s="39" t="s">
        <v>217</v>
      </c>
      <c r="C20" s="39" t="s">
        <v>218</v>
      </c>
      <c r="D20" s="53">
        <v>64989</v>
      </c>
      <c r="E20" s="39" t="s">
        <v>216</v>
      </c>
      <c r="F20" s="147" t="s">
        <v>223</v>
      </c>
      <c r="G20" s="147" t="s">
        <v>223</v>
      </c>
      <c r="H20" s="143" t="s">
        <v>214</v>
      </c>
      <c r="I20" s="57" t="s">
        <v>223</v>
      </c>
      <c r="J20" s="144">
        <v>20</v>
      </c>
      <c r="K20" s="57">
        <v>18</v>
      </c>
      <c r="L20" s="57" t="s">
        <v>23</v>
      </c>
      <c r="M20" s="143" t="s">
        <v>23</v>
      </c>
      <c r="O20" s="45">
        <v>38</v>
      </c>
    </row>
    <row r="21" spans="1:15" ht="15.75">
      <c r="A21" t="s">
        <v>18</v>
      </c>
      <c r="B21" s="16" t="s">
        <v>109</v>
      </c>
      <c r="C21" s="16" t="s">
        <v>49</v>
      </c>
      <c r="D21" s="56">
        <v>66581</v>
      </c>
      <c r="E21" s="21" t="s">
        <v>65</v>
      </c>
      <c r="F21" s="57">
        <v>12</v>
      </c>
      <c r="G21" s="57">
        <v>14</v>
      </c>
      <c r="H21" s="143" t="s">
        <v>214</v>
      </c>
      <c r="I21" s="147" t="s">
        <v>223</v>
      </c>
      <c r="J21" s="144">
        <v>10</v>
      </c>
      <c r="K21" s="147" t="s">
        <v>223</v>
      </c>
      <c r="L21" s="57" t="s">
        <v>23</v>
      </c>
      <c r="M21" s="143" t="s">
        <v>23</v>
      </c>
      <c r="O21" s="45">
        <v>36</v>
      </c>
    </row>
    <row r="22" spans="1:15" ht="15.75">
      <c r="A22" t="s">
        <v>19</v>
      </c>
      <c r="B22" s="16" t="s">
        <v>51</v>
      </c>
      <c r="C22" s="16" t="s">
        <v>52</v>
      </c>
      <c r="D22" s="19">
        <v>66085</v>
      </c>
      <c r="E22" s="21" t="s">
        <v>32</v>
      </c>
      <c r="F22" s="57">
        <v>20</v>
      </c>
      <c r="G22" s="147" t="s">
        <v>223</v>
      </c>
      <c r="H22" s="143" t="s">
        <v>214</v>
      </c>
      <c r="I22" s="147" t="s">
        <v>223</v>
      </c>
      <c r="J22" s="144">
        <v>15</v>
      </c>
      <c r="K22" s="57" t="s">
        <v>223</v>
      </c>
      <c r="L22" s="57" t="s">
        <v>23</v>
      </c>
      <c r="M22" s="143" t="s">
        <v>23</v>
      </c>
      <c r="O22" s="45">
        <v>35</v>
      </c>
    </row>
    <row r="23" spans="1:15" ht="15.75">
      <c r="A23" t="s">
        <v>20</v>
      </c>
      <c r="B23" s="16" t="s">
        <v>30</v>
      </c>
      <c r="C23" s="16" t="s">
        <v>31</v>
      </c>
      <c r="D23" s="19">
        <v>37834</v>
      </c>
      <c r="E23" s="17" t="s">
        <v>32</v>
      </c>
      <c r="F23" s="147" t="s">
        <v>223</v>
      </c>
      <c r="G23" s="147" t="s">
        <v>223</v>
      </c>
      <c r="H23" s="143" t="s">
        <v>214</v>
      </c>
      <c r="I23" s="57">
        <v>16</v>
      </c>
      <c r="J23" s="144">
        <v>18</v>
      </c>
      <c r="K23" s="57" t="s">
        <v>223</v>
      </c>
      <c r="L23" s="57" t="s">
        <v>23</v>
      </c>
      <c r="M23" s="143" t="s">
        <v>23</v>
      </c>
      <c r="O23" s="45">
        <v>34</v>
      </c>
    </row>
    <row r="24" spans="1:15" ht="15.75">
      <c r="A24" t="s">
        <v>21</v>
      </c>
      <c r="B24" s="16" t="s">
        <v>79</v>
      </c>
      <c r="C24" s="16" t="s">
        <v>80</v>
      </c>
      <c r="D24" s="87">
        <v>48946</v>
      </c>
      <c r="E24" s="20" t="s">
        <v>32</v>
      </c>
      <c r="F24" s="57">
        <v>18</v>
      </c>
      <c r="G24" s="57">
        <v>14</v>
      </c>
      <c r="H24" s="143" t="s">
        <v>214</v>
      </c>
      <c r="I24" s="147" t="s">
        <v>223</v>
      </c>
      <c r="J24" s="146" t="s">
        <v>223</v>
      </c>
      <c r="K24" s="57" t="s">
        <v>223</v>
      </c>
      <c r="L24" s="57" t="s">
        <v>23</v>
      </c>
      <c r="M24" s="143" t="s">
        <v>23</v>
      </c>
      <c r="O24" s="45">
        <v>32</v>
      </c>
    </row>
    <row r="25" spans="1:15">
      <c r="A25" t="s">
        <v>22</v>
      </c>
      <c r="B25" s="54" t="s">
        <v>99</v>
      </c>
      <c r="C25" s="54" t="s">
        <v>100</v>
      </c>
      <c r="D25" s="19">
        <v>5509</v>
      </c>
      <c r="E25" s="21" t="s">
        <v>101</v>
      </c>
      <c r="F25" s="147">
        <v>0</v>
      </c>
      <c r="G25" s="57">
        <v>5</v>
      </c>
      <c r="H25" s="143" t="s">
        <v>214</v>
      </c>
      <c r="I25" s="57">
        <v>11</v>
      </c>
      <c r="J25" s="144">
        <v>15</v>
      </c>
      <c r="K25" s="147" t="s">
        <v>223</v>
      </c>
      <c r="L25" s="57" t="s">
        <v>23</v>
      </c>
      <c r="M25" s="143" t="s">
        <v>23</v>
      </c>
      <c r="O25" s="45">
        <v>31</v>
      </c>
    </row>
    <row r="26" spans="1:15" ht="15.75">
      <c r="A26" t="s">
        <v>73</v>
      </c>
      <c r="B26" s="16" t="s">
        <v>133</v>
      </c>
      <c r="C26" s="16" t="s">
        <v>134</v>
      </c>
      <c r="D26" s="19">
        <v>5839</v>
      </c>
      <c r="E26" s="17" t="s">
        <v>135</v>
      </c>
      <c r="F26" s="147" t="s">
        <v>223</v>
      </c>
      <c r="G26" s="147" t="s">
        <v>223</v>
      </c>
      <c r="H26" s="143" t="s">
        <v>214</v>
      </c>
      <c r="I26" s="57">
        <v>10</v>
      </c>
      <c r="J26" s="144" t="s">
        <v>223</v>
      </c>
      <c r="K26" s="57">
        <v>21</v>
      </c>
      <c r="L26" s="57" t="s">
        <v>23</v>
      </c>
      <c r="M26" s="143" t="s">
        <v>23</v>
      </c>
      <c r="O26" s="45">
        <v>31</v>
      </c>
    </row>
    <row r="27" spans="1:15" ht="15.75">
      <c r="A27" t="s">
        <v>74</v>
      </c>
      <c r="B27" s="16" t="s">
        <v>108</v>
      </c>
      <c r="C27" s="16" t="s">
        <v>109</v>
      </c>
      <c r="D27" s="19">
        <v>37466</v>
      </c>
      <c r="E27" s="17" t="s">
        <v>107</v>
      </c>
      <c r="F27" s="147">
        <v>4</v>
      </c>
      <c r="G27" s="147" t="s">
        <v>223</v>
      </c>
      <c r="H27" s="143" t="s">
        <v>214</v>
      </c>
      <c r="I27" s="57">
        <v>16</v>
      </c>
      <c r="J27" s="144">
        <v>7</v>
      </c>
      <c r="K27" s="57">
        <v>7</v>
      </c>
      <c r="L27" s="57" t="s">
        <v>23</v>
      </c>
      <c r="M27" s="143" t="s">
        <v>23</v>
      </c>
      <c r="O27" s="45">
        <v>30</v>
      </c>
    </row>
    <row r="28" spans="1:15" ht="15.75">
      <c r="A28" t="s">
        <v>75</v>
      </c>
      <c r="B28" s="16" t="s">
        <v>110</v>
      </c>
      <c r="C28" s="16" t="s">
        <v>163</v>
      </c>
      <c r="D28" s="19">
        <v>66167</v>
      </c>
      <c r="E28" s="17" t="s">
        <v>107</v>
      </c>
      <c r="F28" s="57">
        <v>7</v>
      </c>
      <c r="G28" s="57">
        <v>6</v>
      </c>
      <c r="H28" s="143" t="s">
        <v>214</v>
      </c>
      <c r="I28" s="147">
        <v>3</v>
      </c>
      <c r="J28" s="144">
        <v>15</v>
      </c>
      <c r="K28" s="147" t="s">
        <v>223</v>
      </c>
      <c r="L28" s="57" t="s">
        <v>23</v>
      </c>
      <c r="M28" s="143" t="s">
        <v>23</v>
      </c>
      <c r="O28" s="45">
        <v>28</v>
      </c>
    </row>
    <row r="29" spans="1:15" ht="15.75" customHeight="1">
      <c r="A29" t="s">
        <v>76</v>
      </c>
      <c r="B29" s="16" t="s">
        <v>169</v>
      </c>
      <c r="C29" s="16" t="s">
        <v>187</v>
      </c>
      <c r="D29" s="19">
        <v>35436</v>
      </c>
      <c r="E29" s="21" t="s">
        <v>188</v>
      </c>
      <c r="F29" s="57">
        <v>7</v>
      </c>
      <c r="G29" s="57">
        <v>9</v>
      </c>
      <c r="H29" s="143" t="s">
        <v>214</v>
      </c>
      <c r="I29" s="147" t="s">
        <v>223</v>
      </c>
      <c r="J29" s="144">
        <v>10</v>
      </c>
      <c r="K29" s="147" t="s">
        <v>223</v>
      </c>
      <c r="L29" s="57" t="s">
        <v>23</v>
      </c>
      <c r="M29" s="143" t="s">
        <v>23</v>
      </c>
      <c r="O29" s="45">
        <v>26</v>
      </c>
    </row>
    <row r="30" spans="1:15" ht="15.75" customHeight="1">
      <c r="A30" t="s">
        <v>82</v>
      </c>
      <c r="B30" s="16" t="s">
        <v>78</v>
      </c>
      <c r="C30" s="16" t="s">
        <v>70</v>
      </c>
      <c r="D30" s="19">
        <v>35214</v>
      </c>
      <c r="E30" s="20" t="s">
        <v>65</v>
      </c>
      <c r="F30" s="147">
        <v>2</v>
      </c>
      <c r="G30" s="147">
        <v>1</v>
      </c>
      <c r="H30" s="143" t="s">
        <v>214</v>
      </c>
      <c r="I30" s="57">
        <v>7</v>
      </c>
      <c r="J30" s="144">
        <v>10</v>
      </c>
      <c r="K30" s="57">
        <v>8</v>
      </c>
      <c r="L30" s="57" t="s">
        <v>23</v>
      </c>
      <c r="M30" s="143" t="s">
        <v>23</v>
      </c>
      <c r="O30" s="45">
        <v>25</v>
      </c>
    </row>
    <row r="31" spans="1:15" ht="15.75" customHeight="1">
      <c r="A31" t="s">
        <v>83</v>
      </c>
      <c r="B31" s="47" t="s">
        <v>222</v>
      </c>
      <c r="C31" s="16" t="s">
        <v>220</v>
      </c>
      <c r="D31" s="56">
        <v>196</v>
      </c>
      <c r="E31" s="17" t="s">
        <v>32</v>
      </c>
      <c r="F31" s="147" t="s">
        <v>223</v>
      </c>
      <c r="G31" s="147" t="s">
        <v>223</v>
      </c>
      <c r="H31" s="143" t="s">
        <v>214</v>
      </c>
      <c r="I31" s="57" t="s">
        <v>223</v>
      </c>
      <c r="J31" s="144">
        <v>23</v>
      </c>
      <c r="K31" s="57" t="s">
        <v>223</v>
      </c>
      <c r="L31" s="57" t="s">
        <v>23</v>
      </c>
      <c r="M31" s="143" t="s">
        <v>23</v>
      </c>
      <c r="O31" s="45">
        <v>23</v>
      </c>
    </row>
    <row r="32" spans="1:15" ht="15.75" customHeight="1">
      <c r="A32" t="s">
        <v>84</v>
      </c>
      <c r="B32" s="110" t="s">
        <v>40</v>
      </c>
      <c r="C32" s="110" t="s">
        <v>41</v>
      </c>
      <c r="D32" s="109">
        <v>3602</v>
      </c>
      <c r="E32" s="117" t="s">
        <v>32</v>
      </c>
      <c r="F32" s="57">
        <v>11</v>
      </c>
      <c r="G32" s="147">
        <v>3</v>
      </c>
      <c r="H32" s="143" t="s">
        <v>214</v>
      </c>
      <c r="I32" s="57">
        <v>6</v>
      </c>
      <c r="J32" s="146">
        <v>3</v>
      </c>
      <c r="K32" s="57">
        <v>5</v>
      </c>
      <c r="L32" s="57" t="s">
        <v>23</v>
      </c>
      <c r="M32" s="143" t="s">
        <v>23</v>
      </c>
      <c r="O32" s="45">
        <v>22</v>
      </c>
    </row>
    <row r="33" spans="1:15" ht="15.75" customHeight="1">
      <c r="A33" t="s">
        <v>88</v>
      </c>
      <c r="B33" s="54" t="s">
        <v>227</v>
      </c>
      <c r="C33" s="54" t="s">
        <v>31</v>
      </c>
      <c r="D33" s="56" t="s">
        <v>23</v>
      </c>
      <c r="E33" s="21" t="s">
        <v>230</v>
      </c>
      <c r="F33" s="147" t="s">
        <v>223</v>
      </c>
      <c r="G33" s="147" t="s">
        <v>223</v>
      </c>
      <c r="H33" s="143" t="s">
        <v>214</v>
      </c>
      <c r="I33" s="57" t="s">
        <v>223</v>
      </c>
      <c r="J33" s="144" t="s">
        <v>223</v>
      </c>
      <c r="K33" s="57">
        <v>21</v>
      </c>
      <c r="L33" s="57" t="s">
        <v>23</v>
      </c>
      <c r="M33" s="143" t="s">
        <v>23</v>
      </c>
      <c r="O33" s="45">
        <f>SUM(F33:I33,K33:M33)</f>
        <v>21</v>
      </c>
    </row>
    <row r="34" spans="1:15" ht="15.75" customHeight="1">
      <c r="A34" t="s">
        <v>93</v>
      </c>
      <c r="B34" s="16" t="s">
        <v>207</v>
      </c>
      <c r="C34" s="16" t="s">
        <v>46</v>
      </c>
      <c r="D34" s="19">
        <v>40350</v>
      </c>
      <c r="E34" s="17" t="s">
        <v>188</v>
      </c>
      <c r="F34" s="147" t="s">
        <v>223</v>
      </c>
      <c r="G34" s="147" t="s">
        <v>223</v>
      </c>
      <c r="H34" s="143" t="s">
        <v>214</v>
      </c>
      <c r="I34" s="57">
        <v>20</v>
      </c>
      <c r="J34" s="144" t="s">
        <v>223</v>
      </c>
      <c r="K34" s="57" t="s">
        <v>223</v>
      </c>
      <c r="L34" s="57" t="s">
        <v>23</v>
      </c>
      <c r="M34" s="143" t="s">
        <v>23</v>
      </c>
      <c r="O34" s="45">
        <v>20</v>
      </c>
    </row>
    <row r="35" spans="1:15" ht="15.75" customHeight="1">
      <c r="A35" t="s">
        <v>94</v>
      </c>
      <c r="B35" s="16" t="s">
        <v>169</v>
      </c>
      <c r="C35" s="16" t="s">
        <v>48</v>
      </c>
      <c r="D35" s="19">
        <v>35437</v>
      </c>
      <c r="E35" s="21" t="s">
        <v>98</v>
      </c>
      <c r="F35" s="57">
        <v>8</v>
      </c>
      <c r="G35" s="57">
        <v>11</v>
      </c>
      <c r="H35" s="143" t="s">
        <v>214</v>
      </c>
      <c r="I35" s="147" t="s">
        <v>223</v>
      </c>
      <c r="J35" s="146" t="s">
        <v>223</v>
      </c>
      <c r="K35" s="57" t="s">
        <v>223</v>
      </c>
      <c r="L35" s="57" t="s">
        <v>23</v>
      </c>
      <c r="M35" s="143" t="s">
        <v>23</v>
      </c>
      <c r="O35" s="45">
        <v>19</v>
      </c>
    </row>
    <row r="36" spans="1:15" ht="15.75">
      <c r="A36" t="s">
        <v>95</v>
      </c>
      <c r="B36" s="16" t="s">
        <v>201</v>
      </c>
      <c r="C36" s="16" t="s">
        <v>202</v>
      </c>
      <c r="D36" s="19">
        <v>37766</v>
      </c>
      <c r="E36" s="17" t="s">
        <v>188</v>
      </c>
      <c r="F36" s="147" t="s">
        <v>223</v>
      </c>
      <c r="G36" s="57">
        <v>19</v>
      </c>
      <c r="H36" s="143" t="s">
        <v>214</v>
      </c>
      <c r="I36" s="147" t="s">
        <v>223</v>
      </c>
      <c r="J36" s="144" t="s">
        <v>223</v>
      </c>
      <c r="K36" s="57" t="s">
        <v>223</v>
      </c>
      <c r="L36" s="57" t="s">
        <v>23</v>
      </c>
      <c r="M36" s="143" t="s">
        <v>23</v>
      </c>
      <c r="O36" s="45">
        <v>19</v>
      </c>
    </row>
    <row r="37" spans="1:15" ht="15.75">
      <c r="A37" t="s">
        <v>97</v>
      </c>
      <c r="B37" s="16" t="s">
        <v>109</v>
      </c>
      <c r="C37" s="16" t="s">
        <v>189</v>
      </c>
      <c r="D37" s="19">
        <v>66582</v>
      </c>
      <c r="E37" s="21" t="s">
        <v>65</v>
      </c>
      <c r="F37" s="57">
        <v>1</v>
      </c>
      <c r="G37" s="57">
        <v>11</v>
      </c>
      <c r="H37" s="143" t="s">
        <v>214</v>
      </c>
      <c r="I37" s="147" t="s">
        <v>223</v>
      </c>
      <c r="J37" s="144">
        <v>7</v>
      </c>
      <c r="K37" s="147" t="s">
        <v>223</v>
      </c>
      <c r="L37" s="57" t="s">
        <v>23</v>
      </c>
      <c r="M37" s="143" t="s">
        <v>23</v>
      </c>
      <c r="O37" s="45">
        <v>19</v>
      </c>
    </row>
    <row r="38" spans="1:15" ht="15.75">
      <c r="A38" t="s">
        <v>157</v>
      </c>
      <c r="B38" s="16" t="s">
        <v>136</v>
      </c>
      <c r="C38" s="16" t="s">
        <v>137</v>
      </c>
      <c r="D38" s="19">
        <v>26404</v>
      </c>
      <c r="E38" s="17" t="s">
        <v>135</v>
      </c>
      <c r="F38" s="147" t="s">
        <v>223</v>
      </c>
      <c r="G38" s="147" t="s">
        <v>223</v>
      </c>
      <c r="H38" s="143" t="s">
        <v>214</v>
      </c>
      <c r="I38" s="57">
        <v>5</v>
      </c>
      <c r="J38" s="144" t="s">
        <v>223</v>
      </c>
      <c r="K38" s="57">
        <v>13</v>
      </c>
      <c r="L38" s="57" t="s">
        <v>23</v>
      </c>
      <c r="M38" s="143" t="s">
        <v>23</v>
      </c>
      <c r="O38" s="45">
        <v>18</v>
      </c>
    </row>
    <row r="39" spans="1:15" ht="15.75">
      <c r="A39" t="s">
        <v>156</v>
      </c>
      <c r="B39" s="16" t="s">
        <v>57</v>
      </c>
      <c r="C39" s="16" t="s">
        <v>58</v>
      </c>
      <c r="D39" s="19">
        <v>35539</v>
      </c>
      <c r="E39" s="17" t="s">
        <v>59</v>
      </c>
      <c r="F39" s="147" t="s">
        <v>223</v>
      </c>
      <c r="G39" s="57">
        <v>14</v>
      </c>
      <c r="H39" s="143" t="s">
        <v>214</v>
      </c>
      <c r="I39" s="147" t="s">
        <v>223</v>
      </c>
      <c r="J39" s="144" t="s">
        <v>223</v>
      </c>
      <c r="K39" s="57" t="s">
        <v>223</v>
      </c>
      <c r="L39" s="57" t="s">
        <v>23</v>
      </c>
      <c r="M39" s="143" t="s">
        <v>23</v>
      </c>
      <c r="O39" s="45">
        <v>14</v>
      </c>
    </row>
    <row r="40" spans="1:15" ht="15.75">
      <c r="A40" t="s">
        <v>158</v>
      </c>
      <c r="B40" s="47" t="s">
        <v>226</v>
      </c>
      <c r="C40" s="111" t="s">
        <v>229</v>
      </c>
      <c r="D40" s="56" t="s">
        <v>23</v>
      </c>
      <c r="E40" s="17" t="s">
        <v>216</v>
      </c>
      <c r="F40" s="147" t="s">
        <v>223</v>
      </c>
      <c r="G40" s="147" t="s">
        <v>223</v>
      </c>
      <c r="H40" s="143" t="s">
        <v>214</v>
      </c>
      <c r="I40" s="57" t="s">
        <v>223</v>
      </c>
      <c r="J40" s="144" t="s">
        <v>223</v>
      </c>
      <c r="K40" s="57">
        <v>13</v>
      </c>
      <c r="L40" s="57" t="s">
        <v>23</v>
      </c>
      <c r="M40" s="143" t="s">
        <v>23</v>
      </c>
      <c r="O40" s="45">
        <f>SUM(F40:I40,K40:M40)</f>
        <v>13</v>
      </c>
    </row>
    <row r="41" spans="1:15" ht="15.75">
      <c r="A41" t="s">
        <v>159</v>
      </c>
      <c r="B41" s="16" t="s">
        <v>79</v>
      </c>
      <c r="C41" s="16" t="s">
        <v>186</v>
      </c>
      <c r="D41" s="19" t="s">
        <v>23</v>
      </c>
      <c r="E41" s="17" t="s">
        <v>107</v>
      </c>
      <c r="F41" s="147">
        <v>0</v>
      </c>
      <c r="G41" s="57">
        <v>8</v>
      </c>
      <c r="H41" s="143" t="s">
        <v>214</v>
      </c>
      <c r="I41" s="147" t="s">
        <v>223</v>
      </c>
      <c r="J41" s="144" t="s">
        <v>223</v>
      </c>
      <c r="K41" s="57" t="s">
        <v>223</v>
      </c>
      <c r="L41" s="57" t="s">
        <v>23</v>
      </c>
      <c r="M41" s="143" t="s">
        <v>23</v>
      </c>
      <c r="O41" s="45">
        <v>8</v>
      </c>
    </row>
    <row r="42" spans="1:15" ht="15.75">
      <c r="A42" t="s">
        <v>164</v>
      </c>
      <c r="B42" s="16" t="s">
        <v>57</v>
      </c>
      <c r="C42" s="16" t="s">
        <v>106</v>
      </c>
      <c r="D42" s="19" t="s">
        <v>23</v>
      </c>
      <c r="E42" s="17" t="s">
        <v>107</v>
      </c>
      <c r="F42" s="147">
        <v>0</v>
      </c>
      <c r="G42" s="57">
        <v>5</v>
      </c>
      <c r="H42" s="143" t="s">
        <v>214</v>
      </c>
      <c r="I42" s="147" t="s">
        <v>223</v>
      </c>
      <c r="J42" s="144">
        <v>1</v>
      </c>
      <c r="K42" s="57">
        <v>2</v>
      </c>
      <c r="L42" s="57" t="s">
        <v>23</v>
      </c>
      <c r="M42" s="143" t="s">
        <v>23</v>
      </c>
      <c r="O42" s="45">
        <v>8</v>
      </c>
    </row>
    <row r="43" spans="1:15" ht="15.75">
      <c r="A43" t="s">
        <v>165</v>
      </c>
      <c r="B43" s="16" t="s">
        <v>104</v>
      </c>
      <c r="C43" s="16" t="s">
        <v>105</v>
      </c>
      <c r="D43" s="19">
        <v>49335</v>
      </c>
      <c r="E43" s="21" t="s">
        <v>65</v>
      </c>
      <c r="F43" s="57">
        <v>5</v>
      </c>
      <c r="G43" s="147" t="s">
        <v>223</v>
      </c>
      <c r="H43" s="143" t="s">
        <v>214</v>
      </c>
      <c r="I43" s="147" t="s">
        <v>223</v>
      </c>
      <c r="J43" s="144" t="s">
        <v>223</v>
      </c>
      <c r="K43" s="57" t="s">
        <v>223</v>
      </c>
      <c r="L43" s="57" t="s">
        <v>23</v>
      </c>
      <c r="M43" s="143" t="s">
        <v>23</v>
      </c>
      <c r="O43" s="45">
        <v>5</v>
      </c>
    </row>
    <row r="44" spans="1:15" ht="15.75">
      <c r="A44" t="s">
        <v>166</v>
      </c>
      <c r="B44" s="16" t="s">
        <v>209</v>
      </c>
      <c r="C44" s="16" t="s">
        <v>210</v>
      </c>
      <c r="D44" s="19">
        <v>66839</v>
      </c>
      <c r="E44" s="17" t="s">
        <v>188</v>
      </c>
      <c r="F44" s="147" t="s">
        <v>223</v>
      </c>
      <c r="G44" s="147" t="s">
        <v>223</v>
      </c>
      <c r="H44" s="143" t="s">
        <v>214</v>
      </c>
      <c r="I44" s="57">
        <v>4</v>
      </c>
      <c r="J44" s="144" t="s">
        <v>223</v>
      </c>
      <c r="K44" s="57" t="s">
        <v>223</v>
      </c>
      <c r="L44" s="57" t="s">
        <v>23</v>
      </c>
      <c r="M44" s="143" t="s">
        <v>23</v>
      </c>
      <c r="O44" s="45">
        <v>4</v>
      </c>
    </row>
    <row r="45" spans="1:15" ht="15.75">
      <c r="A45" t="s">
        <v>173</v>
      </c>
      <c r="B45" s="16" t="s">
        <v>71</v>
      </c>
      <c r="C45" s="16" t="s">
        <v>70</v>
      </c>
      <c r="D45" s="19"/>
      <c r="E45" s="17" t="s">
        <v>203</v>
      </c>
      <c r="F45" s="147" t="s">
        <v>223</v>
      </c>
      <c r="G45" s="147">
        <v>0</v>
      </c>
      <c r="H45" s="143" t="s">
        <v>214</v>
      </c>
      <c r="I45" s="57">
        <v>1</v>
      </c>
      <c r="J45" s="144" t="s">
        <v>223</v>
      </c>
      <c r="K45" s="57" t="s">
        <v>223</v>
      </c>
      <c r="L45" s="57" t="s">
        <v>23</v>
      </c>
      <c r="M45" s="143" t="s">
        <v>23</v>
      </c>
      <c r="O45" s="45">
        <v>1</v>
      </c>
    </row>
    <row r="46" spans="1:15" ht="15.75">
      <c r="A46" t="s">
        <v>174</v>
      </c>
      <c r="B46" s="16" t="s">
        <v>55</v>
      </c>
      <c r="C46" s="16" t="s">
        <v>208</v>
      </c>
      <c r="D46" s="19"/>
      <c r="E46" s="17" t="s">
        <v>32</v>
      </c>
      <c r="F46" s="147" t="s">
        <v>223</v>
      </c>
      <c r="G46" s="147" t="s">
        <v>223</v>
      </c>
      <c r="H46" s="143" t="s">
        <v>214</v>
      </c>
      <c r="I46" s="57" t="s">
        <v>223</v>
      </c>
      <c r="J46" s="144" t="s">
        <v>223</v>
      </c>
      <c r="K46" s="57">
        <v>1</v>
      </c>
      <c r="L46" s="57" t="s">
        <v>23</v>
      </c>
      <c r="M46" s="143" t="s">
        <v>23</v>
      </c>
      <c r="O46" s="45">
        <f>SUM(F46:I46,K46:M46)</f>
        <v>1</v>
      </c>
    </row>
    <row r="47" spans="1:15" ht="15.75">
      <c r="A47" t="s">
        <v>175</v>
      </c>
      <c r="B47" s="16" t="s">
        <v>110</v>
      </c>
      <c r="C47" s="110" t="s">
        <v>111</v>
      </c>
      <c r="D47" s="19" t="s">
        <v>23</v>
      </c>
      <c r="E47" s="17" t="s">
        <v>107</v>
      </c>
      <c r="F47" s="147">
        <v>0</v>
      </c>
      <c r="G47" s="147" t="s">
        <v>223</v>
      </c>
      <c r="H47" s="143" t="s">
        <v>214</v>
      </c>
      <c r="I47" s="57" t="s">
        <v>223</v>
      </c>
      <c r="J47" s="144" t="s">
        <v>223</v>
      </c>
      <c r="K47" s="57" t="s">
        <v>223</v>
      </c>
      <c r="L47" s="57" t="s">
        <v>23</v>
      </c>
      <c r="M47" s="143" t="s">
        <v>23</v>
      </c>
      <c r="O47" s="45">
        <f>SUM(F47:I47,K47:M47)</f>
        <v>0</v>
      </c>
    </row>
    <row r="48" spans="1:15" ht="15.75">
      <c r="A48" t="s">
        <v>215</v>
      </c>
      <c r="B48" s="16" t="s">
        <v>191</v>
      </c>
      <c r="C48" s="16" t="s">
        <v>192</v>
      </c>
      <c r="D48" s="56">
        <v>66707</v>
      </c>
      <c r="E48" s="21" t="s">
        <v>65</v>
      </c>
      <c r="F48" s="147">
        <v>0</v>
      </c>
      <c r="G48" s="147" t="s">
        <v>223</v>
      </c>
      <c r="H48" s="143" t="s">
        <v>214</v>
      </c>
      <c r="I48" s="57" t="s">
        <v>223</v>
      </c>
      <c r="J48" s="144" t="s">
        <v>223</v>
      </c>
      <c r="K48" s="57" t="s">
        <v>223</v>
      </c>
      <c r="L48" s="57" t="s">
        <v>23</v>
      </c>
      <c r="M48" s="143" t="s">
        <v>23</v>
      </c>
      <c r="O48" s="45">
        <f>SUM(F48:I48,K48:M48)</f>
        <v>0</v>
      </c>
    </row>
    <row r="49" spans="2:15">
      <c r="B49" s="54" t="s">
        <v>23</v>
      </c>
      <c r="C49" s="54" t="s">
        <v>23</v>
      </c>
      <c r="D49" s="56" t="s">
        <v>23</v>
      </c>
      <c r="E49" s="21" t="s">
        <v>23</v>
      </c>
      <c r="F49" s="45" t="s">
        <v>23</v>
      </c>
      <c r="G49" s="45" t="s">
        <v>23</v>
      </c>
      <c r="H49" s="45" t="s">
        <v>23</v>
      </c>
      <c r="I49" s="58" t="s">
        <v>23</v>
      </c>
      <c r="J49" s="100" t="s">
        <v>23</v>
      </c>
      <c r="K49" s="58" t="s">
        <v>23</v>
      </c>
      <c r="L49" s="58" t="s">
        <v>23</v>
      </c>
      <c r="M49" s="45" t="s">
        <v>23</v>
      </c>
      <c r="O49" s="45">
        <f t="shared" ref="O49:O56" si="0">SUM(F49:I49,K49:M49)</f>
        <v>0</v>
      </c>
    </row>
    <row r="50" spans="2:15">
      <c r="B50" s="54" t="s">
        <v>23</v>
      </c>
      <c r="C50" s="54" t="s">
        <v>23</v>
      </c>
      <c r="D50" s="56" t="s">
        <v>23</v>
      </c>
      <c r="E50" s="21" t="s">
        <v>23</v>
      </c>
      <c r="F50" s="45" t="s">
        <v>23</v>
      </c>
      <c r="G50" s="45" t="s">
        <v>23</v>
      </c>
      <c r="H50" s="45" t="s">
        <v>23</v>
      </c>
      <c r="I50" s="58" t="s">
        <v>23</v>
      </c>
      <c r="J50" s="100" t="s">
        <v>23</v>
      </c>
      <c r="K50" s="58" t="s">
        <v>23</v>
      </c>
      <c r="L50" s="58" t="s">
        <v>23</v>
      </c>
      <c r="M50" s="45" t="s">
        <v>23</v>
      </c>
      <c r="O50" s="45">
        <f t="shared" si="0"/>
        <v>0</v>
      </c>
    </row>
    <row r="51" spans="2:15">
      <c r="B51" s="54" t="s">
        <v>23</v>
      </c>
      <c r="C51" s="54" t="s">
        <v>23</v>
      </c>
      <c r="D51" s="56" t="s">
        <v>23</v>
      </c>
      <c r="E51" s="21" t="s">
        <v>23</v>
      </c>
      <c r="F51" s="45" t="s">
        <v>23</v>
      </c>
      <c r="G51" s="45" t="s">
        <v>23</v>
      </c>
      <c r="H51" s="45" t="s">
        <v>23</v>
      </c>
      <c r="I51" s="58" t="s">
        <v>23</v>
      </c>
      <c r="J51" s="100" t="s">
        <v>23</v>
      </c>
      <c r="K51" s="58" t="s">
        <v>23</v>
      </c>
      <c r="L51" s="58" t="s">
        <v>23</v>
      </c>
      <c r="M51" s="45" t="s">
        <v>23</v>
      </c>
      <c r="O51" s="45">
        <f t="shared" si="0"/>
        <v>0</v>
      </c>
    </row>
    <row r="52" spans="2:15">
      <c r="B52" s="54" t="s">
        <v>23</v>
      </c>
      <c r="C52" s="54" t="s">
        <v>23</v>
      </c>
      <c r="D52" s="56" t="s">
        <v>23</v>
      </c>
      <c r="E52" s="21" t="s">
        <v>23</v>
      </c>
      <c r="F52" s="45" t="s">
        <v>23</v>
      </c>
      <c r="G52" s="45" t="s">
        <v>23</v>
      </c>
      <c r="H52" s="45" t="s">
        <v>23</v>
      </c>
      <c r="I52" s="58" t="s">
        <v>23</v>
      </c>
      <c r="J52" s="100" t="s">
        <v>23</v>
      </c>
      <c r="K52" s="58" t="s">
        <v>23</v>
      </c>
      <c r="L52" s="58" t="s">
        <v>23</v>
      </c>
      <c r="M52" s="45" t="s">
        <v>23</v>
      </c>
      <c r="O52" s="45">
        <f t="shared" si="0"/>
        <v>0</v>
      </c>
    </row>
    <row r="53" spans="2:15">
      <c r="B53" s="54" t="s">
        <v>23</v>
      </c>
      <c r="C53" s="54" t="s">
        <v>23</v>
      </c>
      <c r="D53" s="56" t="s">
        <v>23</v>
      </c>
      <c r="E53" s="21" t="s">
        <v>23</v>
      </c>
      <c r="F53" s="45" t="s">
        <v>23</v>
      </c>
      <c r="G53" s="45" t="s">
        <v>23</v>
      </c>
      <c r="H53" s="45" t="s">
        <v>23</v>
      </c>
      <c r="I53" s="58" t="s">
        <v>23</v>
      </c>
      <c r="J53" s="100" t="s">
        <v>23</v>
      </c>
      <c r="K53" s="58" t="s">
        <v>23</v>
      </c>
      <c r="L53" s="58" t="s">
        <v>23</v>
      </c>
      <c r="M53" s="45" t="s">
        <v>23</v>
      </c>
      <c r="O53" s="45">
        <f t="shared" si="0"/>
        <v>0</v>
      </c>
    </row>
    <row r="54" spans="2:15">
      <c r="B54" s="54" t="s">
        <v>23</v>
      </c>
      <c r="C54" s="54" t="s">
        <v>23</v>
      </c>
      <c r="D54" s="56" t="s">
        <v>23</v>
      </c>
      <c r="E54" s="21" t="s">
        <v>23</v>
      </c>
      <c r="F54" s="45" t="s">
        <v>23</v>
      </c>
      <c r="G54" s="45" t="s">
        <v>23</v>
      </c>
      <c r="H54" s="45" t="s">
        <v>23</v>
      </c>
      <c r="I54" s="58" t="s">
        <v>23</v>
      </c>
      <c r="J54" s="100" t="s">
        <v>23</v>
      </c>
      <c r="K54" s="58" t="s">
        <v>23</v>
      </c>
      <c r="L54" s="58" t="s">
        <v>23</v>
      </c>
      <c r="M54" s="45" t="s">
        <v>23</v>
      </c>
      <c r="O54" s="45">
        <f t="shared" si="0"/>
        <v>0</v>
      </c>
    </row>
    <row r="55" spans="2:15">
      <c r="B55" s="54" t="s">
        <v>23</v>
      </c>
      <c r="C55" s="54" t="s">
        <v>23</v>
      </c>
      <c r="D55" s="56" t="s">
        <v>23</v>
      </c>
      <c r="E55" s="21" t="s">
        <v>23</v>
      </c>
      <c r="F55" s="45" t="s">
        <v>23</v>
      </c>
      <c r="G55" s="45" t="s">
        <v>23</v>
      </c>
      <c r="H55" s="45" t="s">
        <v>23</v>
      </c>
      <c r="I55" s="58" t="s">
        <v>23</v>
      </c>
      <c r="J55" s="100" t="s">
        <v>23</v>
      </c>
      <c r="K55" s="58" t="s">
        <v>23</v>
      </c>
      <c r="L55" s="58" t="s">
        <v>23</v>
      </c>
      <c r="M55" s="45" t="s">
        <v>23</v>
      </c>
      <c r="O55" s="45">
        <f t="shared" si="0"/>
        <v>0</v>
      </c>
    </row>
    <row r="56" spans="2:15">
      <c r="B56" s="54" t="s">
        <v>23</v>
      </c>
      <c r="C56" s="54" t="s">
        <v>23</v>
      </c>
      <c r="D56" s="56" t="s">
        <v>23</v>
      </c>
      <c r="E56" s="21" t="s">
        <v>23</v>
      </c>
      <c r="F56" s="45" t="s">
        <v>23</v>
      </c>
      <c r="G56" s="45" t="s">
        <v>23</v>
      </c>
      <c r="H56" s="45" t="s">
        <v>23</v>
      </c>
      <c r="I56" s="58" t="s">
        <v>23</v>
      </c>
      <c r="J56" s="100" t="s">
        <v>23</v>
      </c>
      <c r="K56" s="58" t="s">
        <v>23</v>
      </c>
      <c r="L56" s="58" t="s">
        <v>23</v>
      </c>
      <c r="M56" s="45" t="s">
        <v>23</v>
      </c>
      <c r="O56" s="45">
        <f t="shared" si="0"/>
        <v>0</v>
      </c>
    </row>
    <row r="57" spans="2:15">
      <c r="B57" s="54" t="s">
        <v>23</v>
      </c>
      <c r="C57" s="54" t="s">
        <v>23</v>
      </c>
      <c r="D57" s="56" t="s">
        <v>23</v>
      </c>
      <c r="E57" s="21" t="s">
        <v>23</v>
      </c>
      <c r="F57" s="45" t="s">
        <v>23</v>
      </c>
      <c r="G57" s="45" t="s">
        <v>23</v>
      </c>
      <c r="H57" s="45" t="s">
        <v>23</v>
      </c>
      <c r="I57" s="58" t="s">
        <v>23</v>
      </c>
      <c r="J57" s="58" t="s">
        <v>23</v>
      </c>
      <c r="K57" s="58" t="s">
        <v>23</v>
      </c>
      <c r="L57" s="58" t="s">
        <v>23</v>
      </c>
      <c r="M57" s="45" t="s">
        <v>23</v>
      </c>
      <c r="O57" s="45" t="s">
        <v>23</v>
      </c>
    </row>
    <row r="58" spans="2:15">
      <c r="B58" s="54" t="s">
        <v>23</v>
      </c>
      <c r="C58" s="54" t="s">
        <v>23</v>
      </c>
      <c r="D58" s="56" t="s">
        <v>23</v>
      </c>
      <c r="E58" s="21" t="s">
        <v>23</v>
      </c>
      <c r="F58" s="45" t="s">
        <v>23</v>
      </c>
      <c r="G58" s="45" t="s">
        <v>23</v>
      </c>
      <c r="H58" s="45" t="s">
        <v>23</v>
      </c>
      <c r="I58" s="58" t="s">
        <v>23</v>
      </c>
      <c r="J58" s="58" t="s">
        <v>23</v>
      </c>
      <c r="K58" s="58" t="s">
        <v>23</v>
      </c>
      <c r="L58" s="58" t="s">
        <v>23</v>
      </c>
      <c r="M58" s="45" t="s">
        <v>23</v>
      </c>
      <c r="O58" s="45" t="s">
        <v>23</v>
      </c>
    </row>
  </sheetData>
  <sortState ref="B3:O48">
    <sortCondition descending="1" ref="O3:O48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9"/>
  <sheetViews>
    <sheetView topLeftCell="A46" workbookViewId="0">
      <selection activeCell="J88" sqref="J88"/>
    </sheetView>
  </sheetViews>
  <sheetFormatPr baseColWidth="10" defaultRowHeight="15"/>
  <cols>
    <col min="1" max="1" width="4" customWidth="1"/>
    <col min="2" max="2" width="23.140625" bestFit="1" customWidth="1"/>
    <col min="3" max="3" width="19.28515625" customWidth="1"/>
    <col min="4" max="4" width="8.85546875" customWidth="1"/>
    <col min="5" max="5" width="5.140625" customWidth="1"/>
    <col min="6" max="6" width="5.28515625" customWidth="1"/>
    <col min="7" max="7" width="8.85546875" customWidth="1"/>
    <col min="8" max="8" width="3.7109375" style="88" customWidth="1"/>
  </cols>
  <sheetData>
    <row r="1" spans="1:11" ht="9.75" customHeight="1">
      <c r="I1" s="166" t="s">
        <v>23</v>
      </c>
      <c r="J1" s="166"/>
      <c r="K1" s="166"/>
    </row>
    <row r="2" spans="1:11">
      <c r="B2" s="164" t="s">
        <v>161</v>
      </c>
      <c r="C2" s="164"/>
    </row>
    <row r="3" spans="1:11">
      <c r="B3" s="164"/>
      <c r="C3" s="164"/>
      <c r="D3" s="165" t="s">
        <v>23</v>
      </c>
      <c r="E3" s="165"/>
      <c r="F3" s="165"/>
      <c r="G3" s="165"/>
      <c r="I3" t="s">
        <v>23</v>
      </c>
      <c r="J3" t="s">
        <v>23</v>
      </c>
    </row>
    <row r="4" spans="1:11">
      <c r="I4" t="s">
        <v>23</v>
      </c>
      <c r="J4" t="s">
        <v>23</v>
      </c>
    </row>
    <row r="5" spans="1:11" ht="6.75" customHeight="1">
      <c r="I5" t="s">
        <v>23</v>
      </c>
      <c r="J5" t="s">
        <v>23</v>
      </c>
    </row>
    <row r="6" spans="1:11" ht="15.75" customHeight="1">
      <c r="I6" t="s">
        <v>23</v>
      </c>
      <c r="J6" t="s">
        <v>23</v>
      </c>
    </row>
    <row r="7" spans="1:11" ht="15.75" customHeight="1">
      <c r="I7" t="s">
        <v>23</v>
      </c>
      <c r="J7" t="s">
        <v>23</v>
      </c>
    </row>
    <row r="8" spans="1:11" ht="15.75" customHeight="1">
      <c r="A8">
        <v>1</v>
      </c>
      <c r="B8" s="62" t="s">
        <v>120</v>
      </c>
      <c r="C8" s="63" t="s">
        <v>32</v>
      </c>
      <c r="D8" s="64">
        <v>78</v>
      </c>
      <c r="E8" s="64"/>
      <c r="F8" s="64"/>
      <c r="G8" s="65" t="s">
        <v>160</v>
      </c>
      <c r="H8" s="89"/>
      <c r="I8" t="s">
        <v>23</v>
      </c>
      <c r="J8" t="s">
        <v>23</v>
      </c>
    </row>
    <row r="9" spans="1:11" ht="15.75" customHeight="1">
      <c r="A9">
        <v>2</v>
      </c>
      <c r="B9" s="62" t="s">
        <v>121</v>
      </c>
      <c r="C9" s="63" t="s">
        <v>101</v>
      </c>
      <c r="D9" s="64">
        <v>47</v>
      </c>
      <c r="E9" s="64"/>
      <c r="F9" s="64"/>
      <c r="G9" s="65" t="s">
        <v>153</v>
      </c>
      <c r="H9" s="89"/>
      <c r="I9" t="s">
        <v>23</v>
      </c>
      <c r="J9" t="s">
        <v>23</v>
      </c>
    </row>
    <row r="10" spans="1:11" ht="15.75" customHeight="1">
      <c r="A10">
        <v>3</v>
      </c>
      <c r="B10" s="62" t="s">
        <v>129</v>
      </c>
      <c r="C10" s="63" t="s">
        <v>101</v>
      </c>
      <c r="D10" s="64">
        <v>31</v>
      </c>
      <c r="E10" s="64"/>
      <c r="F10" s="64"/>
      <c r="G10" s="65" t="s">
        <v>153</v>
      </c>
      <c r="H10" s="89"/>
      <c r="I10" t="s">
        <v>23</v>
      </c>
      <c r="J10" t="s">
        <v>23</v>
      </c>
    </row>
    <row r="11" spans="1:11" ht="15.75" customHeight="1">
      <c r="A11">
        <v>4</v>
      </c>
      <c r="B11" s="62" t="s">
        <v>204</v>
      </c>
      <c r="C11" s="63" t="s">
        <v>59</v>
      </c>
      <c r="D11" s="64">
        <v>14</v>
      </c>
      <c r="E11" s="67"/>
      <c r="F11" s="67"/>
      <c r="G11" s="65" t="s">
        <v>205</v>
      </c>
      <c r="H11" s="89"/>
      <c r="I11" t="s">
        <v>23</v>
      </c>
      <c r="J11" t="s">
        <v>23</v>
      </c>
    </row>
    <row r="12" spans="1:11" ht="15.75" customHeight="1">
      <c r="A12">
        <v>5</v>
      </c>
      <c r="B12" s="62" t="s">
        <v>131</v>
      </c>
      <c r="C12" s="63" t="s">
        <v>107</v>
      </c>
      <c r="D12" s="64">
        <v>8</v>
      </c>
      <c r="E12" s="64"/>
      <c r="F12" s="64"/>
      <c r="G12" s="65" t="s">
        <v>153</v>
      </c>
      <c r="H12" s="89"/>
      <c r="I12" t="s">
        <v>23</v>
      </c>
      <c r="J12" t="s">
        <v>23</v>
      </c>
    </row>
    <row r="13" spans="1:11" ht="15.75" customHeight="1">
      <c r="A13">
        <v>6</v>
      </c>
      <c r="B13" s="116" t="s">
        <v>211</v>
      </c>
      <c r="C13" s="63" t="s">
        <v>188</v>
      </c>
      <c r="D13" s="64">
        <v>4</v>
      </c>
      <c r="E13" s="116"/>
      <c r="F13" s="116"/>
      <c r="G13" s="116" t="s">
        <v>153</v>
      </c>
      <c r="H13" s="89"/>
      <c r="I13" t="s">
        <v>23</v>
      </c>
      <c r="J13" t="s">
        <v>23</v>
      </c>
    </row>
    <row r="14" spans="1:11" ht="15.75" customHeight="1">
      <c r="A14">
        <v>7</v>
      </c>
      <c r="B14" s="66" t="s">
        <v>127</v>
      </c>
      <c r="C14" s="63" t="s">
        <v>107</v>
      </c>
      <c r="D14" s="64">
        <v>0</v>
      </c>
      <c r="E14" s="64"/>
      <c r="F14" s="64"/>
      <c r="G14" s="65" t="s">
        <v>153</v>
      </c>
      <c r="H14" s="60"/>
      <c r="I14" t="s">
        <v>23</v>
      </c>
      <c r="J14" t="s">
        <v>23</v>
      </c>
    </row>
    <row r="15" spans="1:11" ht="15.75" customHeight="1">
      <c r="A15">
        <v>8</v>
      </c>
      <c r="B15" s="62"/>
      <c r="C15" s="63"/>
      <c r="D15" s="67"/>
      <c r="E15" s="67"/>
      <c r="F15" s="67"/>
      <c r="G15" s="65"/>
      <c r="H15" s="89"/>
      <c r="I15" t="s">
        <v>23</v>
      </c>
      <c r="J15" t="s">
        <v>23</v>
      </c>
    </row>
    <row r="16" spans="1:11" ht="15.75" customHeight="1">
      <c r="I16" t="s">
        <v>23</v>
      </c>
      <c r="J16" t="s">
        <v>23</v>
      </c>
    </row>
    <row r="17" spans="1:10" s="86" customFormat="1" ht="15.75" customHeight="1">
      <c r="A17"/>
      <c r="I17" t="s">
        <v>23</v>
      </c>
      <c r="J17" t="s">
        <v>23</v>
      </c>
    </row>
    <row r="18" spans="1:10" ht="15.75" customHeight="1">
      <c r="I18" t="s">
        <v>23</v>
      </c>
      <c r="J18" t="s">
        <v>23</v>
      </c>
    </row>
    <row r="19" spans="1:10" ht="15.75" customHeight="1">
      <c r="C19" s="98" t="s">
        <v>171</v>
      </c>
      <c r="I19" t="s">
        <v>23</v>
      </c>
      <c r="J19" t="s">
        <v>23</v>
      </c>
    </row>
    <row r="20" spans="1:10" ht="15.75" customHeight="1">
      <c r="I20" t="s">
        <v>23</v>
      </c>
      <c r="J20" t="s">
        <v>23</v>
      </c>
    </row>
    <row r="21" spans="1:10" ht="15.75" customHeight="1">
      <c r="I21" t="s">
        <v>23</v>
      </c>
      <c r="J21" t="s">
        <v>23</v>
      </c>
    </row>
    <row r="22" spans="1:10" ht="15.75" customHeight="1">
      <c r="A22">
        <v>1</v>
      </c>
      <c r="B22" s="68" t="s">
        <v>194</v>
      </c>
      <c r="C22" s="69" t="s">
        <v>32</v>
      </c>
      <c r="D22" s="70">
        <v>110</v>
      </c>
      <c r="E22" s="70"/>
      <c r="F22" s="70"/>
      <c r="G22" s="71" t="s">
        <v>150</v>
      </c>
      <c r="H22" s="90"/>
      <c r="I22" t="s">
        <v>23</v>
      </c>
      <c r="J22" t="s">
        <v>23</v>
      </c>
    </row>
    <row r="23" spans="1:10" ht="15.75" customHeight="1">
      <c r="A23">
        <v>2</v>
      </c>
      <c r="B23" s="68" t="s">
        <v>113</v>
      </c>
      <c r="C23" s="69" t="s">
        <v>32</v>
      </c>
      <c r="D23" s="70">
        <v>100</v>
      </c>
      <c r="E23" s="70"/>
      <c r="F23" s="70"/>
      <c r="G23" s="71" t="s">
        <v>150</v>
      </c>
      <c r="H23" s="90"/>
      <c r="I23" t="s">
        <v>23</v>
      </c>
      <c r="J23" t="s">
        <v>23</v>
      </c>
    </row>
    <row r="24" spans="1:10" ht="15.75" customHeight="1">
      <c r="A24">
        <v>3</v>
      </c>
      <c r="B24" s="68" t="s">
        <v>146</v>
      </c>
      <c r="C24" s="69" t="s">
        <v>32</v>
      </c>
      <c r="D24" s="70">
        <v>64</v>
      </c>
      <c r="E24" s="70"/>
      <c r="F24" s="70"/>
      <c r="G24" s="71" t="s">
        <v>150</v>
      </c>
      <c r="H24" s="90"/>
      <c r="I24" t="s">
        <v>23</v>
      </c>
      <c r="J24" t="s">
        <v>23</v>
      </c>
    </row>
    <row r="25" spans="1:10" ht="15.75" customHeight="1">
      <c r="A25">
        <v>4</v>
      </c>
      <c r="B25" s="68" t="s">
        <v>147</v>
      </c>
      <c r="C25" s="69" t="s">
        <v>101</v>
      </c>
      <c r="D25" s="70">
        <v>50</v>
      </c>
      <c r="E25" s="70"/>
      <c r="F25" s="70"/>
      <c r="G25" s="71" t="s">
        <v>150</v>
      </c>
      <c r="H25" s="90"/>
      <c r="I25" t="s">
        <v>23</v>
      </c>
      <c r="J25" t="s">
        <v>23</v>
      </c>
    </row>
    <row r="26" spans="1:10" ht="15.75" customHeight="1">
      <c r="A26">
        <v>5</v>
      </c>
      <c r="B26" s="68" t="s">
        <v>193</v>
      </c>
      <c r="C26" s="69" t="s">
        <v>98</v>
      </c>
      <c r="D26" s="70">
        <v>47</v>
      </c>
      <c r="E26" s="70"/>
      <c r="F26" s="70"/>
      <c r="G26" s="71" t="s">
        <v>150</v>
      </c>
      <c r="H26" s="90"/>
      <c r="I26" t="s">
        <v>23</v>
      </c>
      <c r="J26" t="s">
        <v>23</v>
      </c>
    </row>
    <row r="27" spans="1:10" ht="15.75" customHeight="1">
      <c r="A27">
        <v>6</v>
      </c>
      <c r="B27" s="68" t="s">
        <v>224</v>
      </c>
      <c r="C27" s="69" t="s">
        <v>216</v>
      </c>
      <c r="D27" s="70">
        <v>38</v>
      </c>
      <c r="E27" s="70"/>
      <c r="F27" s="70"/>
      <c r="G27" s="71" t="s">
        <v>150</v>
      </c>
      <c r="H27" s="90"/>
      <c r="I27" t="s">
        <v>23</v>
      </c>
      <c r="J27" t="s">
        <v>23</v>
      </c>
    </row>
    <row r="28" spans="1:10" ht="15.75" customHeight="1">
      <c r="A28">
        <v>7</v>
      </c>
      <c r="B28" s="68" t="s">
        <v>170</v>
      </c>
      <c r="C28" s="69" t="s">
        <v>98</v>
      </c>
      <c r="D28" s="70">
        <v>19</v>
      </c>
      <c r="E28" s="70"/>
      <c r="F28" s="70"/>
      <c r="G28" s="71" t="s">
        <v>150</v>
      </c>
      <c r="H28" s="90"/>
      <c r="I28" t="s">
        <v>23</v>
      </c>
      <c r="J28" t="s">
        <v>23</v>
      </c>
    </row>
    <row r="29" spans="1:10" ht="15.75" customHeight="1">
      <c r="A29">
        <v>8</v>
      </c>
      <c r="B29" s="68" t="s">
        <v>206</v>
      </c>
      <c r="C29" s="69" t="s">
        <v>188</v>
      </c>
      <c r="D29" s="70">
        <v>19</v>
      </c>
      <c r="E29" s="70"/>
      <c r="F29" s="70"/>
      <c r="G29" s="71" t="s">
        <v>150</v>
      </c>
      <c r="H29" s="90"/>
      <c r="I29" t="s">
        <v>23</v>
      </c>
      <c r="J29" t="s">
        <v>23</v>
      </c>
    </row>
    <row r="30" spans="1:10" ht="15.75" customHeight="1">
      <c r="A30">
        <v>9</v>
      </c>
      <c r="B30" s="68" t="s">
        <v>231</v>
      </c>
      <c r="C30" s="69" t="s">
        <v>216</v>
      </c>
      <c r="D30" s="70">
        <v>13</v>
      </c>
      <c r="E30" s="70"/>
      <c r="F30" s="70"/>
      <c r="G30" s="71" t="s">
        <v>150</v>
      </c>
      <c r="H30" s="90"/>
      <c r="I30" t="s">
        <v>23</v>
      </c>
      <c r="J30" t="s">
        <v>23</v>
      </c>
    </row>
    <row r="31" spans="1:10" s="86" customFormat="1" ht="15.75" customHeight="1">
      <c r="A31"/>
      <c r="B31" s="68"/>
      <c r="C31" s="69"/>
      <c r="D31" s="70"/>
      <c r="E31" s="70"/>
      <c r="F31" s="70"/>
      <c r="G31" s="71" t="s">
        <v>150</v>
      </c>
      <c r="H31" s="90"/>
      <c r="I31" t="s">
        <v>23</v>
      </c>
      <c r="J31" t="s">
        <v>23</v>
      </c>
    </row>
    <row r="32" spans="1:10" ht="15.75" customHeight="1">
      <c r="B32" s="68"/>
      <c r="C32" s="69"/>
      <c r="D32" s="70"/>
      <c r="E32" s="70"/>
      <c r="F32" s="70"/>
      <c r="G32" s="71" t="s">
        <v>150</v>
      </c>
      <c r="H32" s="90"/>
      <c r="I32" t="s">
        <v>23</v>
      </c>
      <c r="J32" t="s">
        <v>23</v>
      </c>
    </row>
    <row r="33" spans="1:10" ht="15.75" customHeight="1">
      <c r="A33" s="86"/>
      <c r="I33" t="s">
        <v>23</v>
      </c>
      <c r="J33" t="s">
        <v>23</v>
      </c>
    </row>
    <row r="34" spans="1:10" ht="15.75" customHeight="1">
      <c r="I34" t="s">
        <v>23</v>
      </c>
      <c r="J34" t="s">
        <v>23</v>
      </c>
    </row>
    <row r="35" spans="1:10" ht="15.75" customHeight="1">
      <c r="C35" s="98" t="s">
        <v>171</v>
      </c>
      <c r="I35" t="s">
        <v>23</v>
      </c>
      <c r="J35" t="s">
        <v>23</v>
      </c>
    </row>
    <row r="36" spans="1:10" ht="15.75" customHeight="1">
      <c r="I36" t="s">
        <v>23</v>
      </c>
      <c r="J36" t="s">
        <v>23</v>
      </c>
    </row>
    <row r="37" spans="1:10" ht="15.75" customHeight="1">
      <c r="A37">
        <v>1</v>
      </c>
      <c r="B37" s="72" t="s">
        <v>197</v>
      </c>
      <c r="C37" s="73" t="s">
        <v>32</v>
      </c>
      <c r="D37" s="74">
        <v>45</v>
      </c>
      <c r="E37" s="76"/>
      <c r="F37" s="76"/>
      <c r="G37" s="75" t="s">
        <v>154</v>
      </c>
      <c r="H37" s="90"/>
      <c r="I37" t="s">
        <v>23</v>
      </c>
      <c r="J37" t="s">
        <v>23</v>
      </c>
    </row>
    <row r="38" spans="1:10" s="86" customFormat="1" ht="15.75" customHeight="1">
      <c r="A38">
        <v>2</v>
      </c>
      <c r="B38" s="72" t="s">
        <v>125</v>
      </c>
      <c r="C38" s="73" t="s">
        <v>32</v>
      </c>
      <c r="D38" s="74">
        <v>35</v>
      </c>
      <c r="E38" s="74"/>
      <c r="F38" s="74"/>
      <c r="G38" s="75" t="s">
        <v>154</v>
      </c>
      <c r="H38" s="90"/>
      <c r="I38" t="s">
        <v>23</v>
      </c>
      <c r="J38" t="s">
        <v>23</v>
      </c>
    </row>
    <row r="39" spans="1:10" ht="15.75" customHeight="1">
      <c r="A39">
        <v>3</v>
      </c>
      <c r="B39" s="72" t="s">
        <v>196</v>
      </c>
      <c r="C39" s="73" t="s">
        <v>65</v>
      </c>
      <c r="D39" s="74">
        <v>19</v>
      </c>
      <c r="E39" s="76"/>
      <c r="F39" s="76"/>
      <c r="G39" s="75" t="s">
        <v>154</v>
      </c>
      <c r="H39" s="90"/>
      <c r="I39" t="s">
        <v>23</v>
      </c>
      <c r="J39" t="s">
        <v>23</v>
      </c>
    </row>
    <row r="40" spans="1:10" ht="15.75" customHeight="1">
      <c r="A40">
        <v>4</v>
      </c>
      <c r="B40" s="72" t="s">
        <v>213</v>
      </c>
      <c r="C40" s="73" t="s">
        <v>32</v>
      </c>
      <c r="D40" s="74">
        <v>1</v>
      </c>
      <c r="E40" s="76"/>
      <c r="F40" s="76"/>
      <c r="G40" s="75" t="s">
        <v>154</v>
      </c>
      <c r="H40" s="90"/>
      <c r="I40" t="s">
        <v>23</v>
      </c>
      <c r="J40" t="s">
        <v>23</v>
      </c>
    </row>
    <row r="41" spans="1:10" ht="15.75" customHeight="1">
      <c r="A41" s="1"/>
      <c r="B41" s="72" t="s">
        <v>195</v>
      </c>
      <c r="C41" s="73" t="s">
        <v>65</v>
      </c>
      <c r="D41" s="74">
        <v>0</v>
      </c>
      <c r="E41" s="76"/>
      <c r="F41" s="76"/>
      <c r="G41" s="75" t="s">
        <v>154</v>
      </c>
      <c r="H41" s="90"/>
      <c r="I41" t="s">
        <v>23</v>
      </c>
      <c r="J41" t="s">
        <v>23</v>
      </c>
    </row>
    <row r="42" spans="1:10" ht="15.75" customHeight="1">
      <c r="C42" s="98" t="s">
        <v>171</v>
      </c>
      <c r="I42" t="s">
        <v>23</v>
      </c>
      <c r="J42" t="s">
        <v>23</v>
      </c>
    </row>
    <row r="43" spans="1:10" ht="15.75" customHeight="1">
      <c r="I43" t="s">
        <v>23</v>
      </c>
      <c r="J43" t="s">
        <v>23</v>
      </c>
    </row>
    <row r="44" spans="1:10" ht="15.75" customHeight="1">
      <c r="I44" t="s">
        <v>23</v>
      </c>
      <c r="J44" t="s">
        <v>23</v>
      </c>
    </row>
    <row r="45" spans="1:10" ht="15.75" customHeight="1">
      <c r="I45" t="s">
        <v>23</v>
      </c>
      <c r="J45" t="s">
        <v>23</v>
      </c>
    </row>
    <row r="46" spans="1:10" ht="15.75" customHeight="1">
      <c r="I46" t="s">
        <v>23</v>
      </c>
      <c r="J46" t="s">
        <v>23</v>
      </c>
    </row>
    <row r="47" spans="1:10" ht="15.75" customHeight="1">
      <c r="A47" s="1"/>
      <c r="B47" s="1"/>
      <c r="C47" s="1"/>
      <c r="D47" s="1"/>
      <c r="E47" s="1"/>
      <c r="F47" s="1"/>
      <c r="G47" s="1"/>
      <c r="H47" s="96"/>
      <c r="I47" t="s">
        <v>23</v>
      </c>
      <c r="J47" t="s">
        <v>23</v>
      </c>
    </row>
    <row r="48" spans="1:10" ht="15.75" customHeight="1">
      <c r="A48" s="1"/>
      <c r="B48" s="1"/>
      <c r="C48" s="1"/>
      <c r="D48" s="1"/>
      <c r="E48" s="1"/>
      <c r="F48" s="1"/>
      <c r="G48" s="1"/>
      <c r="H48" s="96"/>
      <c r="I48" t="s">
        <v>23</v>
      </c>
      <c r="J48" t="s">
        <v>23</v>
      </c>
    </row>
    <row r="49" spans="1:10" ht="15.75" customHeight="1">
      <c r="A49" s="1"/>
      <c r="B49" s="1"/>
      <c r="C49" s="1"/>
      <c r="D49" s="1"/>
      <c r="E49" s="1"/>
      <c r="F49" s="1"/>
      <c r="G49" s="1"/>
      <c r="H49" s="96"/>
      <c r="I49" t="s">
        <v>23</v>
      </c>
      <c r="J49" t="s">
        <v>23</v>
      </c>
    </row>
    <row r="50" spans="1:10" ht="15.75" customHeight="1">
      <c r="A50" s="1"/>
      <c r="B50" s="1"/>
      <c r="C50" s="1"/>
      <c r="D50" s="1"/>
      <c r="E50" s="1"/>
      <c r="F50" s="1"/>
      <c r="G50" s="1"/>
      <c r="H50" s="96"/>
      <c r="I50" t="s">
        <v>23</v>
      </c>
      <c r="J50" t="s">
        <v>23</v>
      </c>
    </row>
    <row r="51" spans="1:10" ht="15.75" customHeight="1">
      <c r="H51" s="96"/>
      <c r="I51" t="s">
        <v>23</v>
      </c>
      <c r="J51" t="s">
        <v>23</v>
      </c>
    </row>
    <row r="52" spans="1:10" ht="15.75" customHeight="1">
      <c r="H52" s="96"/>
      <c r="I52" t="s">
        <v>23</v>
      </c>
      <c r="J52" t="s">
        <v>23</v>
      </c>
    </row>
    <row r="53" spans="1:10" ht="15.75" customHeight="1">
      <c r="B53" s="164" t="s">
        <v>161</v>
      </c>
      <c r="C53" s="164"/>
      <c r="H53" s="96"/>
      <c r="I53" t="s">
        <v>23</v>
      </c>
      <c r="J53" t="s">
        <v>23</v>
      </c>
    </row>
    <row r="54" spans="1:10" ht="15.75" customHeight="1">
      <c r="B54" s="164"/>
      <c r="C54" s="164"/>
      <c r="D54" s="165" t="s">
        <v>23</v>
      </c>
      <c r="E54" s="165"/>
      <c r="F54" s="165"/>
      <c r="G54" s="165"/>
      <c r="H54" s="96"/>
      <c r="I54" t="s">
        <v>23</v>
      </c>
      <c r="J54" t="s">
        <v>23</v>
      </c>
    </row>
    <row r="55" spans="1:10" s="86" customFormat="1" ht="9.75" customHeight="1">
      <c r="A55"/>
      <c r="B55"/>
      <c r="C55"/>
      <c r="D55"/>
      <c r="E55"/>
      <c r="F55"/>
      <c r="G55"/>
      <c r="H55" s="95"/>
      <c r="I55" t="s">
        <v>23</v>
      </c>
      <c r="J55" t="s">
        <v>23</v>
      </c>
    </row>
    <row r="56" spans="1:10" ht="15.75" customHeight="1">
      <c r="H56" s="96"/>
      <c r="I56" t="s">
        <v>23</v>
      </c>
      <c r="J56" t="s">
        <v>23</v>
      </c>
    </row>
    <row r="57" spans="1:10" ht="15.75" customHeight="1">
      <c r="H57" s="96"/>
      <c r="I57" t="s">
        <v>23</v>
      </c>
      <c r="J57" t="s">
        <v>23</v>
      </c>
    </row>
    <row r="58" spans="1:10" ht="15.75" customHeight="1">
      <c r="H58" s="96"/>
      <c r="I58" t="s">
        <v>23</v>
      </c>
      <c r="J58" t="s">
        <v>23</v>
      </c>
    </row>
    <row r="59" spans="1:10" ht="15.75" customHeight="1">
      <c r="H59" s="96"/>
      <c r="I59" t="s">
        <v>23</v>
      </c>
      <c r="J59" t="s">
        <v>23</v>
      </c>
    </row>
    <row r="60" spans="1:10" ht="15.75" customHeight="1">
      <c r="A60">
        <v>1</v>
      </c>
      <c r="B60" s="77" t="s">
        <v>118</v>
      </c>
      <c r="C60" s="78" t="s">
        <v>32</v>
      </c>
      <c r="D60" s="79">
        <v>77</v>
      </c>
      <c r="E60" s="79"/>
      <c r="F60" s="79"/>
      <c r="G60" s="80" t="s">
        <v>152</v>
      </c>
      <c r="H60" s="60"/>
      <c r="I60" t="s">
        <v>23</v>
      </c>
      <c r="J60" t="s">
        <v>23</v>
      </c>
    </row>
    <row r="61" spans="1:10" ht="15.75" customHeight="1">
      <c r="A61">
        <v>2</v>
      </c>
      <c r="B61" s="77" t="s">
        <v>126</v>
      </c>
      <c r="C61" s="78" t="s">
        <v>65</v>
      </c>
      <c r="D61" s="79">
        <v>72</v>
      </c>
      <c r="E61" s="79"/>
      <c r="F61" s="79"/>
      <c r="G61" s="80" t="s">
        <v>152</v>
      </c>
      <c r="H61" s="60"/>
      <c r="I61" t="s">
        <v>23</v>
      </c>
      <c r="J61" t="s">
        <v>23</v>
      </c>
    </row>
    <row r="62" spans="1:10" ht="15.75" customHeight="1">
      <c r="A62">
        <v>3</v>
      </c>
      <c r="B62" s="77" t="s">
        <v>142</v>
      </c>
      <c r="C62" s="78" t="s">
        <v>65</v>
      </c>
      <c r="D62" s="79">
        <v>70</v>
      </c>
      <c r="E62" s="79"/>
      <c r="F62" s="79"/>
      <c r="G62" s="80" t="s">
        <v>152</v>
      </c>
      <c r="H62" s="60"/>
      <c r="I62" t="s">
        <v>23</v>
      </c>
      <c r="J62" t="s">
        <v>23</v>
      </c>
    </row>
    <row r="63" spans="1:10" ht="15.75" customHeight="1">
      <c r="A63">
        <v>4</v>
      </c>
      <c r="B63" s="77" t="s">
        <v>119</v>
      </c>
      <c r="C63" s="114" t="s">
        <v>107</v>
      </c>
      <c r="D63" s="79">
        <v>59</v>
      </c>
      <c r="E63" s="79"/>
      <c r="F63" s="79"/>
      <c r="G63" s="80" t="s">
        <v>152</v>
      </c>
      <c r="H63" s="60"/>
      <c r="I63" t="s">
        <v>23</v>
      </c>
      <c r="J63" t="s">
        <v>23</v>
      </c>
    </row>
    <row r="64" spans="1:10" ht="15.75" customHeight="1">
      <c r="A64">
        <v>5</v>
      </c>
      <c r="B64" s="77" t="s">
        <v>114</v>
      </c>
      <c r="C64" s="78" t="s">
        <v>65</v>
      </c>
      <c r="D64" s="79">
        <v>39</v>
      </c>
      <c r="E64" s="79"/>
      <c r="F64" s="79"/>
      <c r="G64" s="80" t="s">
        <v>152</v>
      </c>
      <c r="H64" s="60"/>
      <c r="I64" t="s">
        <v>23</v>
      </c>
      <c r="J64" t="s">
        <v>23</v>
      </c>
    </row>
    <row r="65" spans="1:11" ht="15.75" customHeight="1">
      <c r="A65">
        <v>6</v>
      </c>
      <c r="B65" s="77" t="s">
        <v>199</v>
      </c>
      <c r="C65" s="78" t="s">
        <v>65</v>
      </c>
      <c r="D65" s="79">
        <v>36</v>
      </c>
      <c r="E65" s="81"/>
      <c r="F65" s="81"/>
      <c r="G65" s="80"/>
      <c r="H65" s="60"/>
      <c r="I65" t="s">
        <v>23</v>
      </c>
      <c r="J65" t="s">
        <v>23</v>
      </c>
    </row>
    <row r="66" spans="1:11" ht="15.75" customHeight="1">
      <c r="A66">
        <v>7</v>
      </c>
      <c r="B66" s="77" t="s">
        <v>128</v>
      </c>
      <c r="C66" s="78" t="s">
        <v>32</v>
      </c>
      <c r="D66" s="79">
        <v>34</v>
      </c>
      <c r="E66" s="81"/>
      <c r="F66" s="81"/>
      <c r="G66" s="80" t="s">
        <v>152</v>
      </c>
      <c r="H66" s="60"/>
      <c r="I66" t="s">
        <v>23</v>
      </c>
      <c r="J66" t="s">
        <v>23</v>
      </c>
    </row>
    <row r="67" spans="1:11" ht="15.75" customHeight="1">
      <c r="A67">
        <v>8</v>
      </c>
      <c r="B67" s="77" t="s">
        <v>115</v>
      </c>
      <c r="C67" s="78" t="s">
        <v>32</v>
      </c>
      <c r="D67" s="79">
        <v>32</v>
      </c>
      <c r="E67" s="79"/>
      <c r="F67" s="79"/>
      <c r="G67" s="80" t="s">
        <v>152</v>
      </c>
      <c r="H67" s="60"/>
      <c r="I67" t="s">
        <v>23</v>
      </c>
      <c r="J67" t="s">
        <v>23</v>
      </c>
    </row>
    <row r="68" spans="1:11" ht="15.75" customHeight="1">
      <c r="A68">
        <v>9</v>
      </c>
      <c r="B68" s="77" t="s">
        <v>124</v>
      </c>
      <c r="C68" s="78" t="s">
        <v>65</v>
      </c>
      <c r="D68" s="79">
        <v>28</v>
      </c>
      <c r="E68" s="79"/>
      <c r="F68" s="79"/>
      <c r="G68" s="80" t="s">
        <v>152</v>
      </c>
      <c r="H68" s="60"/>
      <c r="I68" t="s">
        <v>23</v>
      </c>
      <c r="J68" t="s">
        <v>23</v>
      </c>
    </row>
    <row r="69" spans="1:11" ht="15.75" customHeight="1">
      <c r="A69">
        <v>10</v>
      </c>
      <c r="B69" s="77" t="s">
        <v>200</v>
      </c>
      <c r="C69" s="78" t="s">
        <v>188</v>
      </c>
      <c r="D69" s="79">
        <v>26</v>
      </c>
      <c r="E69" s="81"/>
      <c r="F69" s="81"/>
      <c r="G69" s="80"/>
      <c r="H69" s="60"/>
      <c r="I69" t="s">
        <v>23</v>
      </c>
      <c r="J69" t="s">
        <v>23</v>
      </c>
    </row>
    <row r="70" spans="1:11" ht="15.75" customHeight="1">
      <c r="A70">
        <v>11</v>
      </c>
      <c r="B70" s="77" t="s">
        <v>144</v>
      </c>
      <c r="C70" s="78" t="s">
        <v>32</v>
      </c>
      <c r="D70" s="79">
        <v>23</v>
      </c>
      <c r="E70" s="81"/>
      <c r="F70" s="81"/>
      <c r="G70" s="80"/>
      <c r="H70" s="60"/>
      <c r="I70" t="s">
        <v>23</v>
      </c>
      <c r="J70" t="s">
        <v>23</v>
      </c>
      <c r="K70" t="s">
        <v>23</v>
      </c>
    </row>
    <row r="71" spans="1:11" ht="15.75" customHeight="1">
      <c r="A71">
        <v>12</v>
      </c>
      <c r="B71" s="77" t="s">
        <v>212</v>
      </c>
      <c r="C71" s="78" t="s">
        <v>188</v>
      </c>
      <c r="D71" s="79">
        <v>20</v>
      </c>
      <c r="E71" s="81"/>
      <c r="F71" s="81"/>
      <c r="G71" s="80" t="s">
        <v>152</v>
      </c>
      <c r="H71" s="60"/>
      <c r="I71" t="s">
        <v>23</v>
      </c>
      <c r="J71" t="s">
        <v>23</v>
      </c>
    </row>
    <row r="72" spans="1:11" ht="15.75" customHeight="1">
      <c r="A72">
        <v>13</v>
      </c>
      <c r="B72" s="112" t="s">
        <v>198</v>
      </c>
      <c r="C72" s="113" t="s">
        <v>107</v>
      </c>
      <c r="D72" s="79">
        <v>8</v>
      </c>
      <c r="E72" s="79"/>
      <c r="F72" s="79"/>
      <c r="G72" s="80" t="s">
        <v>152</v>
      </c>
      <c r="H72" s="60"/>
      <c r="I72" t="s">
        <v>23</v>
      </c>
      <c r="J72" t="s">
        <v>23</v>
      </c>
    </row>
    <row r="73" spans="1:11" ht="15.75" customHeight="1">
      <c r="A73">
        <v>14</v>
      </c>
      <c r="B73" s="77" t="s">
        <v>148</v>
      </c>
      <c r="C73" s="78" t="s">
        <v>72</v>
      </c>
      <c r="D73" s="79">
        <v>1</v>
      </c>
      <c r="E73" s="79"/>
      <c r="F73" s="79"/>
      <c r="G73" s="80" t="s">
        <v>152</v>
      </c>
      <c r="H73" s="60"/>
      <c r="I73" t="s">
        <v>23</v>
      </c>
      <c r="J73" t="s">
        <v>23</v>
      </c>
    </row>
    <row r="74" spans="1:11" ht="15.75" customHeight="1">
      <c r="B74" s="77" t="s">
        <v>23</v>
      </c>
      <c r="C74" s="78" t="s">
        <v>23</v>
      </c>
      <c r="D74" s="81"/>
      <c r="E74" s="81"/>
      <c r="F74" s="81"/>
      <c r="G74" s="80"/>
      <c r="H74" s="60"/>
      <c r="I74" t="s">
        <v>23</v>
      </c>
      <c r="J74" t="s">
        <v>23</v>
      </c>
    </row>
    <row r="75" spans="1:11" ht="15.75" customHeight="1">
      <c r="I75" t="s">
        <v>23</v>
      </c>
      <c r="J75" t="s">
        <v>23</v>
      </c>
    </row>
    <row r="76" spans="1:11" ht="15.75" customHeight="1"/>
    <row r="77" spans="1:11">
      <c r="I77" t="s">
        <v>23</v>
      </c>
      <c r="J77" t="s">
        <v>23</v>
      </c>
    </row>
    <row r="78" spans="1:11">
      <c r="I78" t="s">
        <v>23</v>
      </c>
      <c r="J78" t="s">
        <v>23</v>
      </c>
    </row>
    <row r="79" spans="1:11">
      <c r="I79" t="s">
        <v>23</v>
      </c>
      <c r="J79" t="s">
        <v>23</v>
      </c>
    </row>
    <row r="80" spans="1:11" s="1" customFormat="1" ht="15.75">
      <c r="A80" s="91"/>
      <c r="B80" s="92"/>
      <c r="C80" s="97" t="s">
        <v>172</v>
      </c>
      <c r="D80" s="93"/>
      <c r="E80" s="93"/>
      <c r="F80" s="93"/>
      <c r="G80" s="94"/>
      <c r="H80" s="59"/>
      <c r="I80" t="s">
        <v>23</v>
      </c>
      <c r="J80" t="s">
        <v>23</v>
      </c>
    </row>
    <row r="81" spans="1:10">
      <c r="I81" t="s">
        <v>23</v>
      </c>
      <c r="J81" t="s">
        <v>23</v>
      </c>
    </row>
    <row r="82" spans="1:10" ht="15.75">
      <c r="A82">
        <v>1</v>
      </c>
      <c r="B82" s="82" t="s">
        <v>141</v>
      </c>
      <c r="C82" s="83" t="s">
        <v>32</v>
      </c>
      <c r="D82" s="84">
        <v>96</v>
      </c>
      <c r="E82" s="84"/>
      <c r="F82" s="84"/>
      <c r="G82" s="85" t="s">
        <v>151</v>
      </c>
      <c r="H82" s="60"/>
      <c r="I82" t="s">
        <v>23</v>
      </c>
      <c r="J82" t="s">
        <v>23</v>
      </c>
    </row>
    <row r="83" spans="1:10" ht="15.75">
      <c r="A83">
        <v>2</v>
      </c>
      <c r="B83" s="82" t="s">
        <v>167</v>
      </c>
      <c r="C83" s="83" t="s">
        <v>107</v>
      </c>
      <c r="D83" s="84">
        <v>69</v>
      </c>
      <c r="E83" s="84"/>
      <c r="F83" s="84"/>
      <c r="G83" s="85" t="s">
        <v>151</v>
      </c>
      <c r="H83" s="60"/>
      <c r="I83" t="s">
        <v>23</v>
      </c>
      <c r="J83" t="s">
        <v>23</v>
      </c>
    </row>
    <row r="84" spans="1:10" ht="15.75">
      <c r="A84">
        <v>3</v>
      </c>
      <c r="B84" s="82" t="s">
        <v>123</v>
      </c>
      <c r="C84" s="83" t="s">
        <v>98</v>
      </c>
      <c r="D84" s="84">
        <v>56</v>
      </c>
      <c r="E84" s="84"/>
      <c r="F84" s="84"/>
      <c r="G84" s="85" t="s">
        <v>152</v>
      </c>
      <c r="H84" s="60"/>
      <c r="I84" t="s">
        <v>23</v>
      </c>
      <c r="J84" t="s">
        <v>23</v>
      </c>
    </row>
    <row r="85" spans="1:10" ht="15.75">
      <c r="A85">
        <v>4</v>
      </c>
      <c r="B85" s="82" t="s">
        <v>116</v>
      </c>
      <c r="C85" s="83" t="s">
        <v>32</v>
      </c>
      <c r="D85" s="84">
        <v>50</v>
      </c>
      <c r="E85" s="84"/>
      <c r="F85" s="84"/>
      <c r="G85" s="85" t="s">
        <v>151</v>
      </c>
      <c r="H85" s="60"/>
      <c r="I85" t="s">
        <v>23</v>
      </c>
      <c r="J85" t="s">
        <v>23</v>
      </c>
    </row>
    <row r="86" spans="1:10" ht="15.75">
      <c r="A86">
        <v>5</v>
      </c>
      <c r="B86" s="82" t="s">
        <v>130</v>
      </c>
      <c r="C86" s="83" t="s">
        <v>107</v>
      </c>
      <c r="D86" s="84">
        <v>34</v>
      </c>
      <c r="E86" s="84"/>
      <c r="F86" s="84"/>
      <c r="G86" s="85" t="s">
        <v>151</v>
      </c>
      <c r="H86" s="60"/>
      <c r="I86" t="s">
        <v>23</v>
      </c>
      <c r="J86" t="s">
        <v>23</v>
      </c>
    </row>
    <row r="87" spans="1:10" ht="15.75">
      <c r="A87">
        <v>6</v>
      </c>
      <c r="B87" s="82" t="s">
        <v>168</v>
      </c>
      <c r="C87" s="83" t="s">
        <v>107</v>
      </c>
      <c r="D87" s="84">
        <v>31</v>
      </c>
      <c r="E87" s="84"/>
      <c r="F87" s="84"/>
      <c r="G87" s="85" t="s">
        <v>151</v>
      </c>
      <c r="H87" s="60"/>
      <c r="I87" t="s">
        <v>23</v>
      </c>
      <c r="J87" t="s">
        <v>23</v>
      </c>
    </row>
    <row r="88" spans="1:10" ht="15.75">
      <c r="A88">
        <v>7</v>
      </c>
      <c r="B88" s="82" t="s">
        <v>143</v>
      </c>
      <c r="C88" s="83" t="s">
        <v>135</v>
      </c>
      <c r="D88" s="84">
        <v>31</v>
      </c>
      <c r="E88" s="84"/>
      <c r="F88" s="84"/>
      <c r="G88" s="85" t="s">
        <v>151</v>
      </c>
      <c r="H88" s="60"/>
      <c r="I88" t="s">
        <v>23</v>
      </c>
      <c r="J88" t="s">
        <v>23</v>
      </c>
    </row>
    <row r="89" spans="1:10" ht="15.75">
      <c r="A89">
        <v>8</v>
      </c>
      <c r="B89" s="82" t="s">
        <v>117</v>
      </c>
      <c r="C89" s="83" t="s">
        <v>32</v>
      </c>
      <c r="D89" s="84">
        <v>28</v>
      </c>
      <c r="E89" s="84"/>
      <c r="F89" s="84"/>
      <c r="G89" s="85" t="s">
        <v>151</v>
      </c>
      <c r="H89" s="60"/>
      <c r="I89" t="s">
        <v>23</v>
      </c>
      <c r="J89" t="s">
        <v>23</v>
      </c>
    </row>
    <row r="90" spans="1:10" ht="15.75">
      <c r="A90">
        <v>9</v>
      </c>
      <c r="B90" s="82" t="s">
        <v>232</v>
      </c>
      <c r="C90" s="83" t="s">
        <v>135</v>
      </c>
      <c r="D90" s="84">
        <v>21</v>
      </c>
      <c r="E90" s="84"/>
      <c r="F90" s="84"/>
      <c r="G90" s="85" t="s">
        <v>151</v>
      </c>
      <c r="H90" s="60"/>
      <c r="I90" t="s">
        <v>23</v>
      </c>
      <c r="J90" t="s">
        <v>23</v>
      </c>
    </row>
    <row r="91" spans="1:10" ht="15.75">
      <c r="A91">
        <v>10</v>
      </c>
      <c r="B91" s="82" t="s">
        <v>145</v>
      </c>
      <c r="C91" s="83" t="s">
        <v>135</v>
      </c>
      <c r="D91" s="84">
        <v>18</v>
      </c>
      <c r="E91" s="84"/>
      <c r="F91" s="84"/>
      <c r="G91" s="85" t="s">
        <v>151</v>
      </c>
      <c r="H91" s="60"/>
      <c r="I91" t="s">
        <v>23</v>
      </c>
      <c r="J91" t="s">
        <v>23</v>
      </c>
    </row>
    <row r="92" spans="1:10" ht="15.75">
      <c r="B92" s="82" t="s">
        <v>122</v>
      </c>
      <c r="C92" s="83" t="s">
        <v>65</v>
      </c>
      <c r="D92" s="84">
        <v>5</v>
      </c>
      <c r="E92" s="84"/>
      <c r="F92" s="84"/>
      <c r="G92" s="85" t="s">
        <v>151</v>
      </c>
      <c r="H92" s="60"/>
      <c r="I92" t="s">
        <v>23</v>
      </c>
      <c r="J92" t="s">
        <v>23</v>
      </c>
    </row>
    <row r="93" spans="1:10" ht="15.75">
      <c r="B93" s="82"/>
      <c r="C93" s="83"/>
      <c r="D93" s="84"/>
      <c r="E93" s="84"/>
      <c r="F93" s="84"/>
      <c r="G93" s="85"/>
      <c r="H93" s="60"/>
      <c r="I93" t="s">
        <v>23</v>
      </c>
      <c r="J93" t="s">
        <v>23</v>
      </c>
    </row>
    <row r="94" spans="1:10" ht="15.75">
      <c r="B94" s="82"/>
      <c r="C94" s="83"/>
      <c r="D94" s="84"/>
      <c r="E94" s="84"/>
      <c r="F94" s="84"/>
      <c r="G94" s="85"/>
      <c r="H94" s="60"/>
      <c r="I94" t="s">
        <v>23</v>
      </c>
      <c r="J94" t="s">
        <v>23</v>
      </c>
    </row>
    <row r="95" spans="1:10">
      <c r="I95" t="s">
        <v>23</v>
      </c>
      <c r="J95" t="s">
        <v>23</v>
      </c>
    </row>
    <row r="96" spans="1:10">
      <c r="C96" s="98" t="s">
        <v>171</v>
      </c>
      <c r="I96" t="s">
        <v>23</v>
      </c>
      <c r="J96" t="s">
        <v>23</v>
      </c>
    </row>
    <row r="97" spans="9:10">
      <c r="I97" t="s">
        <v>23</v>
      </c>
      <c r="J97" t="s">
        <v>23</v>
      </c>
    </row>
    <row r="98" spans="9:10">
      <c r="I98" t="s">
        <v>23</v>
      </c>
      <c r="J98" t="s">
        <v>23</v>
      </c>
    </row>
    <row r="99" spans="9:10">
      <c r="I99" t="s">
        <v>23</v>
      </c>
      <c r="J99" t="s">
        <v>23</v>
      </c>
    </row>
    <row r="100" spans="9:10">
      <c r="I100" t="s">
        <v>23</v>
      </c>
      <c r="J100" t="s">
        <v>23</v>
      </c>
    </row>
    <row r="101" spans="9:10">
      <c r="I101" t="s">
        <v>23</v>
      </c>
      <c r="J101" t="s">
        <v>23</v>
      </c>
    </row>
    <row r="102" spans="9:10">
      <c r="I102" t="s">
        <v>23</v>
      </c>
      <c r="J102" t="s">
        <v>23</v>
      </c>
    </row>
    <row r="103" spans="9:10">
      <c r="I103" t="s">
        <v>23</v>
      </c>
      <c r="J103" t="s">
        <v>23</v>
      </c>
    </row>
    <row r="104" spans="9:10">
      <c r="I104" t="s">
        <v>23</v>
      </c>
      <c r="J104" t="s">
        <v>23</v>
      </c>
    </row>
    <row r="105" spans="9:10">
      <c r="I105" t="s">
        <v>23</v>
      </c>
      <c r="J105" t="s">
        <v>23</v>
      </c>
    </row>
    <row r="106" spans="9:10">
      <c r="I106" t="s">
        <v>23</v>
      </c>
      <c r="J106" t="s">
        <v>23</v>
      </c>
    </row>
    <row r="107" spans="9:10">
      <c r="I107" t="s">
        <v>23</v>
      </c>
      <c r="J107" t="s">
        <v>23</v>
      </c>
    </row>
    <row r="108" spans="9:10">
      <c r="I108" t="s">
        <v>23</v>
      </c>
      <c r="J108" t="s">
        <v>23</v>
      </c>
    </row>
    <row r="109" spans="9:10">
      <c r="I109" t="s">
        <v>23</v>
      </c>
      <c r="J109" t="s">
        <v>23</v>
      </c>
    </row>
  </sheetData>
  <sortState ref="B82:G92">
    <sortCondition descending="1" ref="D82:D92"/>
  </sortState>
  <mergeCells count="5">
    <mergeCell ref="B53:C54"/>
    <mergeCell ref="D54:G54"/>
    <mergeCell ref="B2:C3"/>
    <mergeCell ref="D3:G3"/>
    <mergeCell ref="I1:K1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Gesamtstand WP</vt:lpstr>
      <vt:lpstr>Gesamtstand WP mit Streicher</vt:lpstr>
      <vt:lpstr>Kassenstand</vt:lpstr>
      <vt:lpstr>Kategorienw.</vt:lpstr>
      <vt:lpstr>'Gesamtstand WP'!Druckbereich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2018-01-20T13:39:40Z</cp:lastPrinted>
  <dcterms:created xsi:type="dcterms:W3CDTF">2013-11-02T21:56:22Z</dcterms:created>
  <dcterms:modified xsi:type="dcterms:W3CDTF">2018-01-22T16:49:21Z</dcterms:modified>
</cp:coreProperties>
</file>