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DieseArbeitsmappe"/>
  <bookViews>
    <workbookView xWindow="0" yWindow="0" windowWidth="20730" windowHeight="11760" tabRatio="842"/>
  </bookViews>
  <sheets>
    <sheet name="1" sheetId="6" r:id="rId1"/>
    <sheet name="2" sheetId="29" r:id="rId2"/>
    <sheet name="3" sheetId="9" r:id="rId3"/>
    <sheet name="4" sheetId="4" r:id="rId4"/>
    <sheet name="5" sheetId="25" r:id="rId5"/>
    <sheet name="6" sheetId="24" r:id="rId6"/>
    <sheet name="7" sheetId="27" r:id="rId7"/>
    <sheet name="8" sheetId="28" r:id="rId8"/>
    <sheet name="1.Mannschaft" sheetId="34" r:id="rId9"/>
    <sheet name="2.Mannschaft" sheetId="35" r:id="rId10"/>
    <sheet name="3.Mannschaft" sheetId="36" r:id="rId11"/>
    <sheet name="4.Mannschaft" sheetId="37" r:id="rId12"/>
    <sheet name="5.Mannschaft" sheetId="38" r:id="rId13"/>
    <sheet name="Einzelspieler" sheetId="39" r:id="rId14"/>
    <sheet name="Einzelspieler (2)" sheetId="41" r:id="rId15"/>
    <sheet name="Einzelspieler (3)" sheetId="42" r:id="rId16"/>
    <sheet name="Sortieren" sheetId="40" r:id="rId17"/>
    <sheet name="M1A" sheetId="2" state="hidden" r:id="rId18"/>
    <sheet name="M2A" sheetId="30" state="hidden" r:id="rId19"/>
    <sheet name="M3A" sheetId="31" state="hidden" r:id="rId20"/>
    <sheet name="M4A" sheetId="32" state="hidden" r:id="rId21"/>
    <sheet name="M5A" sheetId="33" state="hidden" r:id="rId22"/>
    <sheet name="Info Turnier" sheetId="26" r:id="rId23"/>
    <sheet name="Info Spieler" sheetId="22" r:id="rId24"/>
  </sheets>
  <definedNames>
    <definedName name="_xlnm.Print_Area" localSheetId="0">'1'!$A$1:$G$48</definedName>
    <definedName name="_xlnm.Print_Area" localSheetId="1">'2'!$A$1:$D$47</definedName>
    <definedName name="_xlnm.Print_Area" localSheetId="9">'2.Mannschaft'!#REF!</definedName>
    <definedName name="_xlnm.Print_Area" localSheetId="2">'3'!$A$1:$M$66</definedName>
    <definedName name="_xlnm.Print_Area" localSheetId="10">'3.Mannschaft'!#REF!</definedName>
    <definedName name="_xlnm.Print_Area" localSheetId="3">'4'!$A$1:$L$28</definedName>
    <definedName name="_xlnm.Print_Area" localSheetId="11">'4.Mannschaft'!#REF!</definedName>
    <definedName name="_xlnm.Print_Area" localSheetId="4">'5'!$A$1:$J$25</definedName>
    <definedName name="_xlnm.Print_Area" localSheetId="12">'5.Mannschaft'!#REF!</definedName>
    <definedName name="_xlnm.Print_Area" localSheetId="13">Einzelspieler!#REF!</definedName>
    <definedName name="_xlnm.Print_Area" localSheetId="14">'Einzelspieler (2)'!#REF!</definedName>
    <definedName name="_xlnm.Print_Area" localSheetId="15">'Einzelspieler (3)'!#REF!</definedName>
    <definedName name="_xlnm.Print_Area" localSheetId="23">'Info Spieler'!#REF!</definedName>
    <definedName name="_xlnm.Print_Area" localSheetId="22">'Info Turnier'!#REF!</definedName>
    <definedName name="_xlnm.Print_Area" localSheetId="18">M2A!#REF!</definedName>
    <definedName name="_xlnm.Print_Area" localSheetId="19">M3A!#REF!</definedName>
    <definedName name="_xlnm.Print_Area" localSheetId="20">M4A!#REF!</definedName>
    <definedName name="_xlnm.Print_Area" localSheetId="21">M5A!#REF!</definedName>
    <definedName name="_xlnm.Print_Area" localSheetId="16">Sortieren!#REF!</definedName>
    <definedName name="_xlnm.Print_Titles" localSheetId="7">'8'!$3:$3</definedName>
  </definedNames>
  <calcPr calcId="124519"/>
</workbook>
</file>

<file path=xl/calcChain.xml><?xml version="1.0" encoding="utf-8"?>
<calcChain xmlns="http://schemas.openxmlformats.org/spreadsheetml/2006/main">
  <c r="B41" i="24"/>
  <c r="C41"/>
  <c r="D41"/>
  <c r="E41"/>
  <c r="F41"/>
  <c r="G41"/>
  <c r="H41"/>
  <c r="I41"/>
  <c r="J41"/>
  <c r="K41"/>
  <c r="M41"/>
  <c r="N41"/>
  <c r="O41"/>
  <c r="B42"/>
  <c r="C42"/>
  <c r="D42"/>
  <c r="E42"/>
  <c r="F42"/>
  <c r="G42"/>
  <c r="H42"/>
  <c r="I42"/>
  <c r="J42"/>
  <c r="K42"/>
  <c r="M42"/>
  <c r="N42"/>
  <c r="B43"/>
  <c r="C43"/>
  <c r="D43"/>
  <c r="E43"/>
  <c r="F43"/>
  <c r="G43"/>
  <c r="H43"/>
  <c r="I43"/>
  <c r="J43"/>
  <c r="K43"/>
  <c r="M43"/>
  <c r="N43"/>
  <c r="B44"/>
  <c r="C44"/>
  <c r="D44"/>
  <c r="E44"/>
  <c r="F44"/>
  <c r="G44"/>
  <c r="H44"/>
  <c r="I44"/>
  <c r="J44"/>
  <c r="K44"/>
  <c r="M44"/>
  <c r="N44"/>
  <c r="B45"/>
  <c r="C45"/>
  <c r="D45"/>
  <c r="E45"/>
  <c r="F45"/>
  <c r="G45"/>
  <c r="H45"/>
  <c r="I45"/>
  <c r="J45"/>
  <c r="K45"/>
  <c r="M45"/>
  <c r="N45"/>
  <c r="B46"/>
  <c r="C46"/>
  <c r="D46"/>
  <c r="E46"/>
  <c r="F46"/>
  <c r="G46"/>
  <c r="H46"/>
  <c r="I46"/>
  <c r="J46"/>
  <c r="K46"/>
  <c r="M46"/>
  <c r="N46"/>
  <c r="B47"/>
  <c r="C47"/>
  <c r="D47"/>
  <c r="E47"/>
  <c r="F47"/>
  <c r="G47"/>
  <c r="H47"/>
  <c r="I47"/>
  <c r="J47"/>
  <c r="K47"/>
  <c r="M47"/>
  <c r="N47"/>
  <c r="B48"/>
  <c r="C48"/>
  <c r="D48"/>
  <c r="E48"/>
  <c r="F48"/>
  <c r="G48"/>
  <c r="H48"/>
  <c r="I48"/>
  <c r="J48"/>
  <c r="K48"/>
  <c r="M48"/>
  <c r="N48"/>
  <c r="R6" i="27"/>
  <c r="Q6"/>
  <c r="P6"/>
  <c r="O6"/>
  <c r="N6"/>
  <c r="H9" s="1"/>
  <c r="AC26" i="42"/>
  <c r="AB26"/>
  <c r="AA26"/>
  <c r="Z26"/>
  <c r="Z28" s="1"/>
  <c r="Y26"/>
  <c r="X26"/>
  <c r="W26"/>
  <c r="V26"/>
  <c r="V28" s="1"/>
  <c r="U26"/>
  <c r="T26"/>
  <c r="S26"/>
  <c r="R26"/>
  <c r="R28" s="1"/>
  <c r="Q26"/>
  <c r="P26"/>
  <c r="O26"/>
  <c r="N26"/>
  <c r="N28" s="1"/>
  <c r="M26"/>
  <c r="L26"/>
  <c r="K26"/>
  <c r="J26"/>
  <c r="I26"/>
  <c r="H26"/>
  <c r="G26"/>
  <c r="F26"/>
  <c r="E26"/>
  <c r="D26"/>
  <c r="C26"/>
  <c r="B26"/>
  <c r="Z7"/>
  <c r="V7"/>
  <c r="R7"/>
  <c r="N7"/>
  <c r="J7"/>
  <c r="F7"/>
  <c r="B7"/>
  <c r="Z6"/>
  <c r="V6"/>
  <c r="R6"/>
  <c r="N6"/>
  <c r="J6"/>
  <c r="F6"/>
  <c r="B6"/>
  <c r="Z5"/>
  <c r="V5"/>
  <c r="R5"/>
  <c r="N5"/>
  <c r="Z4"/>
  <c r="V4"/>
  <c r="R4"/>
  <c r="N4"/>
  <c r="J4"/>
  <c r="F4"/>
  <c r="B4"/>
  <c r="AC26" i="41"/>
  <c r="AB26"/>
  <c r="AA26"/>
  <c r="Z26"/>
  <c r="Y26"/>
  <c r="X26"/>
  <c r="W26"/>
  <c r="V26"/>
  <c r="V28" s="1"/>
  <c r="U26"/>
  <c r="T26"/>
  <c r="S26"/>
  <c r="R26"/>
  <c r="R28" s="1"/>
  <c r="Q26"/>
  <c r="P26"/>
  <c r="O26"/>
  <c r="N26"/>
  <c r="N28" s="1"/>
  <c r="M26"/>
  <c r="L26"/>
  <c r="K26"/>
  <c r="J26"/>
  <c r="J28" s="1"/>
  <c r="I26"/>
  <c r="H26"/>
  <c r="G26"/>
  <c r="F26"/>
  <c r="F28" s="1"/>
  <c r="E26"/>
  <c r="D26"/>
  <c r="C26"/>
  <c r="B26"/>
  <c r="B28" s="1"/>
  <c r="Z7"/>
  <c r="V7"/>
  <c r="R7"/>
  <c r="N7"/>
  <c r="J7"/>
  <c r="F7"/>
  <c r="B7"/>
  <c r="Z6"/>
  <c r="V6"/>
  <c r="R6"/>
  <c r="N6"/>
  <c r="J6"/>
  <c r="F6"/>
  <c r="B6"/>
  <c r="N5"/>
  <c r="Z4"/>
  <c r="V4"/>
  <c r="R4"/>
  <c r="N4"/>
  <c r="J4"/>
  <c r="F4"/>
  <c r="B4"/>
  <c r="G58" i="22"/>
  <c r="G57"/>
  <c r="F5" i="41" s="1"/>
  <c r="G56" i="22"/>
  <c r="G55"/>
  <c r="G54"/>
  <c r="G53"/>
  <c r="G52"/>
  <c r="G51"/>
  <c r="J5" i="42" s="1"/>
  <c r="G50" i="22"/>
  <c r="Z5" i="41" s="1"/>
  <c r="G49" i="22"/>
  <c r="G48"/>
  <c r="G47"/>
  <c r="G46"/>
  <c r="G45"/>
  <c r="G44"/>
  <c r="G43"/>
  <c r="G42"/>
  <c r="G41"/>
  <c r="G40"/>
  <c r="G39"/>
  <c r="G38"/>
  <c r="G37"/>
  <c r="G36"/>
  <c r="G35"/>
  <c r="J5" i="41" s="1"/>
  <c r="G34" i="22"/>
  <c r="G33"/>
  <c r="G32"/>
  <c r="G31"/>
  <c r="G30"/>
  <c r="G29"/>
  <c r="G28"/>
  <c r="G27"/>
  <c r="G26"/>
  <c r="G25"/>
  <c r="G24"/>
  <c r="G23"/>
  <c r="G22"/>
  <c r="G21"/>
  <c r="G20"/>
  <c r="G19"/>
  <c r="F5" i="42" s="1"/>
  <c r="G18" i="22"/>
  <c r="B5" i="42" s="1"/>
  <c r="G17" i="22"/>
  <c r="B5" i="41" s="1"/>
  <c r="G16" i="22"/>
  <c r="G15"/>
  <c r="G14"/>
  <c r="G13"/>
  <c r="G12"/>
  <c r="R5" i="41" s="1"/>
  <c r="G11" i="22"/>
  <c r="G10"/>
  <c r="G9"/>
  <c r="G8"/>
  <c r="V5" i="41" s="1"/>
  <c r="G7" i="22"/>
  <c r="G6"/>
  <c r="G5"/>
  <c r="G4"/>
  <c r="G3"/>
  <c r="N49" i="24"/>
  <c r="A31" i="36"/>
  <c r="A32" s="1"/>
  <c r="H26" i="35"/>
  <c r="H26" i="30"/>
  <c r="G22" i="9" s="1"/>
  <c r="J50" i="28"/>
  <c r="J42"/>
  <c r="F10" i="27"/>
  <c r="G10" s="1"/>
  <c r="N51" i="24"/>
  <c r="H51"/>
  <c r="V5" i="36"/>
  <c r="V5" i="31" s="1"/>
  <c r="Z28" i="32"/>
  <c r="AA28"/>
  <c r="AB28"/>
  <c r="AC28"/>
  <c r="F5" i="39"/>
  <c r="B26" i="24" s="1"/>
  <c r="V5" i="38"/>
  <c r="V5" i="33" s="1"/>
  <c r="N5" i="37"/>
  <c r="N5" i="32" s="1"/>
  <c r="R5" i="35"/>
  <c r="B15" i="24" s="1"/>
  <c r="AC26" i="35"/>
  <c r="F11" i="27"/>
  <c r="G11" s="1"/>
  <c r="E41" i="6" s="1"/>
  <c r="F7" i="27"/>
  <c r="G7" s="1"/>
  <c r="F9"/>
  <c r="G9" s="1"/>
  <c r="E39" i="6" s="1"/>
  <c r="F8" i="27"/>
  <c r="G8" s="1"/>
  <c r="L4" i="28"/>
  <c r="U12"/>
  <c r="W12"/>
  <c r="N12" i="24"/>
  <c r="Z26" i="39"/>
  <c r="AA26"/>
  <c r="G12" i="24" s="1"/>
  <c r="AB26" i="39"/>
  <c r="H12" i="24" s="1"/>
  <c r="AC26" i="39"/>
  <c r="I12" i="24" s="1"/>
  <c r="Z4" i="39"/>
  <c r="E12" i="24" s="1"/>
  <c r="Z6" i="39"/>
  <c r="D12" i="24" s="1"/>
  <c r="Z7" i="39"/>
  <c r="C12" i="24" s="1"/>
  <c r="Z5" i="39"/>
  <c r="B12" i="24" s="1"/>
  <c r="N8"/>
  <c r="V26" i="39"/>
  <c r="W26"/>
  <c r="G8" i="24" s="1"/>
  <c r="X26" i="39"/>
  <c r="H8" i="24" s="1"/>
  <c r="Y26" i="39"/>
  <c r="I8" i="24" s="1"/>
  <c r="V4" i="39"/>
  <c r="E8" i="24" s="1"/>
  <c r="V6" i="39"/>
  <c r="D8" i="24" s="1"/>
  <c r="V7" i="39"/>
  <c r="C8" i="24" s="1"/>
  <c r="V5" i="39"/>
  <c r="B8" i="24" s="1"/>
  <c r="N7"/>
  <c r="R26" i="39"/>
  <c r="F7" i="24"/>
  <c r="S26" i="39"/>
  <c r="T26"/>
  <c r="H7" i="24" s="1"/>
  <c r="U26" i="39"/>
  <c r="I7" i="24" s="1"/>
  <c r="R4" i="39"/>
  <c r="E7" i="24" s="1"/>
  <c r="R6" i="39"/>
  <c r="D7" i="24" s="1"/>
  <c r="R7" i="39"/>
  <c r="C7" i="24" s="1"/>
  <c r="R5" i="39"/>
  <c r="B7" i="24" s="1"/>
  <c r="N26" i="39"/>
  <c r="F10" i="24"/>
  <c r="O26" i="39"/>
  <c r="P26"/>
  <c r="H10" i="24"/>
  <c r="Q26" i="39"/>
  <c r="I10" i="24"/>
  <c r="N10"/>
  <c r="N4" i="39"/>
  <c r="E10" i="24"/>
  <c r="N6" i="39"/>
  <c r="D10" i="24"/>
  <c r="N7" i="39"/>
  <c r="C10" i="24"/>
  <c r="N5" i="39"/>
  <c r="B10" i="24"/>
  <c r="N13"/>
  <c r="J26" i="39"/>
  <c r="K26"/>
  <c r="G13" i="24" s="1"/>
  <c r="L26" i="39"/>
  <c r="H13" i="24" s="1"/>
  <c r="M26" i="39"/>
  <c r="I13" i="24" s="1"/>
  <c r="J4" i="39"/>
  <c r="E13" i="24" s="1"/>
  <c r="J6" i="39"/>
  <c r="D13" i="24" s="1"/>
  <c r="J7" i="39"/>
  <c r="C13" i="24" s="1"/>
  <c r="J5" i="39"/>
  <c r="B13" i="24" s="1"/>
  <c r="N26"/>
  <c r="F26" i="39"/>
  <c r="F26" i="24"/>
  <c r="G26" i="39"/>
  <c r="G26" i="24"/>
  <c r="H26" i="39"/>
  <c r="H26" i="24"/>
  <c r="I26" i="39"/>
  <c r="I26" i="24"/>
  <c r="F4" i="39"/>
  <c r="E26" i="24" s="1"/>
  <c r="F6" i="39"/>
  <c r="D26" i="24" s="1"/>
  <c r="F7" i="39"/>
  <c r="C26" i="24" s="1"/>
  <c r="Z26" i="37"/>
  <c r="Z29" s="1"/>
  <c r="F50" i="24"/>
  <c r="AA26" i="37"/>
  <c r="G50" i="24"/>
  <c r="AB26" i="37"/>
  <c r="H50" i="24"/>
  <c r="AC26" i="37"/>
  <c r="I50" i="24"/>
  <c r="B26" i="39"/>
  <c r="F34" i="24"/>
  <c r="C26" i="39"/>
  <c r="G34" i="24"/>
  <c r="D26" i="39"/>
  <c r="H34" i="24"/>
  <c r="E26" i="39"/>
  <c r="I34" i="24"/>
  <c r="N34"/>
  <c r="B26" i="38"/>
  <c r="F24" i="24" s="1"/>
  <c r="C26" i="38"/>
  <c r="G24" i="24" s="1"/>
  <c r="D26" i="38"/>
  <c r="H24" i="24" s="1"/>
  <c r="E26" i="38"/>
  <c r="I24" i="24" s="1"/>
  <c r="B4" i="39"/>
  <c r="E34" i="24" s="1"/>
  <c r="B6" i="39"/>
  <c r="D34" i="24" s="1"/>
  <c r="B7" i="39"/>
  <c r="C34" i="24" s="1"/>
  <c r="B5" i="39"/>
  <c r="B34" i="24" s="1"/>
  <c r="A8" i="2"/>
  <c r="A8" i="39" s="1"/>
  <c r="A9" i="2"/>
  <c r="A9" i="39" s="1"/>
  <c r="A10" i="2"/>
  <c r="A10" i="39" s="1"/>
  <c r="A11" i="2"/>
  <c r="A11" i="39" s="1"/>
  <c r="A12" i="2"/>
  <c r="A12" i="39" s="1"/>
  <c r="A13" i="2"/>
  <c r="A13" i="39" s="1"/>
  <c r="A14" i="2"/>
  <c r="A14" i="39" s="1"/>
  <c r="A15" i="2"/>
  <c r="A15" i="39" s="1"/>
  <c r="A16" i="2"/>
  <c r="A16" i="39" s="1"/>
  <c r="A17" i="2"/>
  <c r="A17" i="39" s="1"/>
  <c r="A18" i="2"/>
  <c r="A18" i="39" s="1"/>
  <c r="A19" i="2"/>
  <c r="A19" i="39" s="1"/>
  <c r="A20" i="2"/>
  <c r="A20" i="39" s="1"/>
  <c r="A21" i="2"/>
  <c r="A21" i="39" s="1"/>
  <c r="A22" i="2"/>
  <c r="A22" i="39" s="1"/>
  <c r="A23" i="2"/>
  <c r="A23" i="39" s="1"/>
  <c r="A24" i="2"/>
  <c r="A24" i="39" s="1"/>
  <c r="A25" i="2"/>
  <c r="A25" i="39" s="1"/>
  <c r="B27" i="2"/>
  <c r="B25" i="4" s="1"/>
  <c r="C27" i="2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B27" i="30"/>
  <c r="E28" i="9" s="1"/>
  <c r="C27" i="30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B27" i="31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B27" i="32"/>
  <c r="E25" i="4" s="1"/>
  <c r="C27" i="32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B27" i="33"/>
  <c r="E64" i="9" s="1"/>
  <c r="C27" i="33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B8" i="2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B8" i="30"/>
  <c r="C8"/>
  <c r="D8"/>
  <c r="E8"/>
  <c r="F8"/>
  <c r="G8"/>
  <c r="H8"/>
  <c r="I8"/>
  <c r="J8"/>
  <c r="K8"/>
  <c r="L8"/>
  <c r="M8"/>
  <c r="N8"/>
  <c r="O8"/>
  <c r="N29" s="1"/>
  <c r="P8"/>
  <c r="Q8"/>
  <c r="R8"/>
  <c r="S8"/>
  <c r="T8"/>
  <c r="U8"/>
  <c r="V8"/>
  <c r="W8"/>
  <c r="V29" s="1"/>
  <c r="X8"/>
  <c r="Y8"/>
  <c r="Z8"/>
  <c r="AA8"/>
  <c r="AB8"/>
  <c r="B8" i="31"/>
  <c r="C8"/>
  <c r="D8"/>
  <c r="B29" s="1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V29" s="1"/>
  <c r="Y8"/>
  <c r="Z8"/>
  <c r="AA8"/>
  <c r="AB8"/>
  <c r="B8" i="32"/>
  <c r="C8"/>
  <c r="D8"/>
  <c r="E8"/>
  <c r="F8"/>
  <c r="G8"/>
  <c r="H8"/>
  <c r="I8"/>
  <c r="J8"/>
  <c r="K8"/>
  <c r="L8"/>
  <c r="M8"/>
  <c r="J29" s="1"/>
  <c r="N8"/>
  <c r="O8"/>
  <c r="P8"/>
  <c r="Q8"/>
  <c r="R8"/>
  <c r="S8"/>
  <c r="T8"/>
  <c r="U8"/>
  <c r="V8"/>
  <c r="W8"/>
  <c r="X8"/>
  <c r="Y8"/>
  <c r="Z8"/>
  <c r="AA8"/>
  <c r="AB8"/>
  <c r="B8" i="33"/>
  <c r="A31" s="1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B9" i="2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B9" i="30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B9" i="31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B9" i="32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B9" i="33"/>
  <c r="C9"/>
  <c r="F8" i="4" s="1"/>
  <c r="D9" i="33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B10" i="2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B10" i="30"/>
  <c r="C10"/>
  <c r="D10"/>
  <c r="E10"/>
  <c r="C9" i="4" s="1"/>
  <c r="F10" i="3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B10" i="31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B10" i="32"/>
  <c r="C10"/>
  <c r="E9" i="4" s="1"/>
  <c r="D10" i="32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B10" i="33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B11" i="2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B11" i="30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B11" i="31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B11" i="32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B11" i="33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B12" i="2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B12" i="30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B12" i="3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B12" i="32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B12" i="33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B13" i="2"/>
  <c r="C13"/>
  <c r="B12" i="4" s="1"/>
  <c r="D13" i="2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B13" i="30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B13" i="31"/>
  <c r="C13"/>
  <c r="D13"/>
  <c r="E13"/>
  <c r="D12" i="4" s="1"/>
  <c r="F13" i="31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B13" i="32"/>
  <c r="E12" i="4" s="1"/>
  <c r="C13" i="32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B13" i="33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B14" i="2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B14" i="30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B14" i="31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B14" i="32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B14" i="33"/>
  <c r="C14"/>
  <c r="D14"/>
  <c r="F13" i="4" s="1"/>
  <c r="E14" i="33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B15" i="2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B15" i="30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B15" i="31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B15" i="32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B15" i="33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B16" i="2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B16" i="30"/>
  <c r="C16"/>
  <c r="C15" i="4" s="1"/>
  <c r="H15" s="1"/>
  <c r="D16" i="30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B16" i="31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B16" i="32"/>
  <c r="C16"/>
  <c r="D16"/>
  <c r="E16"/>
  <c r="B29" s="1"/>
  <c r="F16"/>
  <c r="G16"/>
  <c r="H16"/>
  <c r="I16"/>
  <c r="J16"/>
  <c r="K16"/>
  <c r="L16"/>
  <c r="M16"/>
  <c r="N16"/>
  <c r="O16"/>
  <c r="P16"/>
  <c r="Q16"/>
  <c r="R16"/>
  <c r="S16"/>
  <c r="T16"/>
  <c r="U16"/>
  <c r="R29" s="1"/>
  <c r="V16"/>
  <c r="W16"/>
  <c r="X16"/>
  <c r="Y16"/>
  <c r="Z16"/>
  <c r="AA16"/>
  <c r="AB16"/>
  <c r="B16" i="33"/>
  <c r="F15" i="4" s="1"/>
  <c r="C16" i="33"/>
  <c r="D16"/>
  <c r="E16"/>
  <c r="F16"/>
  <c r="G16"/>
  <c r="H16"/>
  <c r="I16"/>
  <c r="J16"/>
  <c r="K16"/>
  <c r="L16"/>
  <c r="M16"/>
  <c r="N16"/>
  <c r="O16"/>
  <c r="P16"/>
  <c r="Q16"/>
  <c r="R16"/>
  <c r="R29" s="1"/>
  <c r="S16"/>
  <c r="T16"/>
  <c r="U16"/>
  <c r="V16"/>
  <c r="W16"/>
  <c r="X16"/>
  <c r="Y16"/>
  <c r="Z16"/>
  <c r="AA16"/>
  <c r="AB16"/>
  <c r="B17" i="2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B17" i="30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B17" i="31"/>
  <c r="C17"/>
  <c r="D17"/>
  <c r="E17"/>
  <c r="F17"/>
  <c r="G17"/>
  <c r="H17"/>
  <c r="I17"/>
  <c r="J17"/>
  <c r="K17"/>
  <c r="L17"/>
  <c r="M17"/>
  <c r="J29" s="1"/>
  <c r="N17"/>
  <c r="O17"/>
  <c r="P17"/>
  <c r="Q17"/>
  <c r="R17"/>
  <c r="S17"/>
  <c r="T17"/>
  <c r="U17"/>
  <c r="V17"/>
  <c r="W17"/>
  <c r="X17"/>
  <c r="Y17"/>
  <c r="Z17"/>
  <c r="AA17"/>
  <c r="AB17"/>
  <c r="B17" i="32"/>
  <c r="E16" i="4" s="1"/>
  <c r="C17" i="32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B17" i="33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B18" i="2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B18" i="30"/>
  <c r="C18"/>
  <c r="D18"/>
  <c r="E18"/>
  <c r="F18"/>
  <c r="G18"/>
  <c r="H18"/>
  <c r="I18"/>
  <c r="F29" s="1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B18" i="31"/>
  <c r="D17" i="4" s="1"/>
  <c r="C18" i="31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B18" i="32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B18" i="33"/>
  <c r="C18"/>
  <c r="D18"/>
  <c r="F17" i="4" s="1"/>
  <c r="E18" i="33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B19" i="2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B19" i="30"/>
  <c r="C18" i="4" s="1"/>
  <c r="C19" i="30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B19" i="31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B19" i="32"/>
  <c r="C19"/>
  <c r="D19"/>
  <c r="E18" i="4" s="1"/>
  <c r="E19" i="32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B19" i="33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B20" i="2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B20" i="30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B20" i="31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B20" i="32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B20" i="33"/>
  <c r="F19" i="4" s="1"/>
  <c r="K19" s="1"/>
  <c r="C20" i="33"/>
  <c r="D20"/>
  <c r="E20"/>
  <c r="F20"/>
  <c r="G20"/>
  <c r="H20"/>
  <c r="I20"/>
  <c r="J20"/>
  <c r="J29" s="1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B21" i="2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B21" i="30"/>
  <c r="C21"/>
  <c r="D21"/>
  <c r="C20" i="4" s="1"/>
  <c r="H20" s="1"/>
  <c r="E21" i="30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B21" i="31"/>
  <c r="C21"/>
  <c r="D21"/>
  <c r="E21"/>
  <c r="D20" i="4" s="1"/>
  <c r="I20" s="1"/>
  <c r="F21" i="3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B21" i="32"/>
  <c r="E20" i="4" s="1"/>
  <c r="J20" s="1"/>
  <c r="C21" i="32"/>
  <c r="D21"/>
  <c r="E21"/>
  <c r="F21"/>
  <c r="G21"/>
  <c r="H21"/>
  <c r="I21"/>
  <c r="J21"/>
  <c r="K21"/>
  <c r="L21"/>
  <c r="M21"/>
  <c r="N21"/>
  <c r="N29" s="1"/>
  <c r="O21"/>
  <c r="P21"/>
  <c r="Q21"/>
  <c r="R21"/>
  <c r="S21"/>
  <c r="T21"/>
  <c r="U21"/>
  <c r="V21"/>
  <c r="W21"/>
  <c r="X21"/>
  <c r="Y21"/>
  <c r="Z21"/>
  <c r="AA21"/>
  <c r="AB21"/>
  <c r="B21" i="33"/>
  <c r="C21"/>
  <c r="F20" i="4" s="1"/>
  <c r="K20" s="1"/>
  <c r="D21" i="33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B22" i="2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B22" i="30"/>
  <c r="C22"/>
  <c r="D22"/>
  <c r="E22"/>
  <c r="B29" s="1"/>
  <c r="F22"/>
  <c r="G22"/>
  <c r="H22"/>
  <c r="I22"/>
  <c r="J22"/>
  <c r="K22"/>
  <c r="L22"/>
  <c r="M22"/>
  <c r="N22"/>
  <c r="O22"/>
  <c r="P22"/>
  <c r="Q22"/>
  <c r="R22"/>
  <c r="S22"/>
  <c r="T22"/>
  <c r="U22"/>
  <c r="R29" s="1"/>
  <c r="V22"/>
  <c r="W22"/>
  <c r="X22"/>
  <c r="Y22"/>
  <c r="Z22"/>
  <c r="AA22"/>
  <c r="AB22"/>
  <c r="B22" i="31"/>
  <c r="C22"/>
  <c r="D22"/>
  <c r="E22"/>
  <c r="F22"/>
  <c r="F29" s="1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B22" i="32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B22" i="33"/>
  <c r="C22"/>
  <c r="D22"/>
  <c r="F21" i="4" s="1"/>
  <c r="E22" i="33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B23" i="2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B23" i="30"/>
  <c r="C22" i="4" s="1"/>
  <c r="C23" i="30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B23" i="31"/>
  <c r="C23"/>
  <c r="D22" i="4" s="1"/>
  <c r="D23" i="31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B23" i="32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B23" i="33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B24" i="2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B24" i="30"/>
  <c r="C24"/>
  <c r="C23" i="4" s="1"/>
  <c r="D24" i="30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B24" i="31"/>
  <c r="C24"/>
  <c r="D24"/>
  <c r="D23" i="4" s="1"/>
  <c r="E24" i="31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B24" i="32"/>
  <c r="C24"/>
  <c r="D24"/>
  <c r="E24"/>
  <c r="E23" i="4" s="1"/>
  <c r="F24" i="32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B24" i="33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B25" i="2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B25" i="30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B25" i="31"/>
  <c r="C25"/>
  <c r="D25"/>
  <c r="E25"/>
  <c r="D24" i="4" s="1"/>
  <c r="I24" s="1"/>
  <c r="F25" i="31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B25" i="32"/>
  <c r="E24" i="4" s="1"/>
  <c r="J24" s="1"/>
  <c r="C25" i="32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B25" i="33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8" i="2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8" i="30"/>
  <c r="C7" i="4" s="1"/>
  <c r="AC9" i="30"/>
  <c r="AC10"/>
  <c r="AC11"/>
  <c r="AC12"/>
  <c r="AC13"/>
  <c r="AC14"/>
  <c r="AC15"/>
  <c r="AC16"/>
  <c r="AC17"/>
  <c r="AC18"/>
  <c r="AC19"/>
  <c r="AC20"/>
  <c r="AC21"/>
  <c r="AC22"/>
  <c r="AC23"/>
  <c r="AC24"/>
  <c r="AC25"/>
  <c r="AC8" i="31"/>
  <c r="AC9"/>
  <c r="AC10"/>
  <c r="Z29" s="1"/>
  <c r="AC11"/>
  <c r="AC12"/>
  <c r="AC13"/>
  <c r="AC14"/>
  <c r="AC15"/>
  <c r="AC16"/>
  <c r="AC17"/>
  <c r="AC18"/>
  <c r="AC19"/>
  <c r="AC20"/>
  <c r="AC21"/>
  <c r="AC22"/>
  <c r="AC23"/>
  <c r="AC24"/>
  <c r="AC25"/>
  <c r="AC8" i="32"/>
  <c r="Z29" s="1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8" i="33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E16" i="9"/>
  <c r="F26" i="34"/>
  <c r="F18" i="24" s="1"/>
  <c r="J26" i="34"/>
  <c r="J26" i="2" s="1"/>
  <c r="E11" i="9" s="1"/>
  <c r="N26" i="34"/>
  <c r="N26" i="2"/>
  <c r="E12" i="9" s="1"/>
  <c r="R26" i="34"/>
  <c r="R26" i="2"/>
  <c r="E13" i="9" s="1"/>
  <c r="V26" i="34"/>
  <c r="C26"/>
  <c r="G19" i="24"/>
  <c r="G26" i="34"/>
  <c r="G18" i="24"/>
  <c r="G26" i="2"/>
  <c r="F10" i="9" s="1"/>
  <c r="K26" i="34"/>
  <c r="G21" i="24" s="1"/>
  <c r="S26" i="34"/>
  <c r="S26" i="2" s="1"/>
  <c r="F13" i="9" s="1"/>
  <c r="W26" i="34"/>
  <c r="F16" i="9"/>
  <c r="D26" i="34"/>
  <c r="D26" i="2" s="1"/>
  <c r="G9" i="9" s="1"/>
  <c r="H26" i="34"/>
  <c r="H18" i="24"/>
  <c r="H26" i="2"/>
  <c r="G10" i="9" s="1"/>
  <c r="L26" i="34"/>
  <c r="L26" i="2" s="1"/>
  <c r="G11" i="9" s="1"/>
  <c r="P26" i="34"/>
  <c r="P26" i="2"/>
  <c r="G12" i="9" s="1"/>
  <c r="T26" i="34"/>
  <c r="G16" i="9"/>
  <c r="I26" i="34"/>
  <c r="I18" i="24" s="1"/>
  <c r="I26" i="2"/>
  <c r="H10" i="9" s="1"/>
  <c r="M26" i="34"/>
  <c r="I21" i="24" s="1"/>
  <c r="Q26" i="34"/>
  <c r="Q26" i="2" s="1"/>
  <c r="H12" i="9" s="1"/>
  <c r="U26" i="34"/>
  <c r="U26" i="2" s="1"/>
  <c r="H13" i="9" s="1"/>
  <c r="Y26" i="34"/>
  <c r="H16" i="9"/>
  <c r="Z27" i="2"/>
  <c r="AA27"/>
  <c r="AB27"/>
  <c r="AC27"/>
  <c r="F35" i="28"/>
  <c r="G35"/>
  <c r="U41"/>
  <c r="W41"/>
  <c r="F48"/>
  <c r="G48"/>
  <c r="U50"/>
  <c r="W50"/>
  <c r="I48"/>
  <c r="F36"/>
  <c r="G36"/>
  <c r="U42"/>
  <c r="W42"/>
  <c r="F43"/>
  <c r="G43"/>
  <c r="U43"/>
  <c r="W43"/>
  <c r="I43" s="1"/>
  <c r="F9"/>
  <c r="G9"/>
  <c r="M9"/>
  <c r="O9"/>
  <c r="Q9"/>
  <c r="S9"/>
  <c r="U9"/>
  <c r="W9"/>
  <c r="I9"/>
  <c r="J9"/>
  <c r="F8"/>
  <c r="G8"/>
  <c r="M8"/>
  <c r="H8" s="1"/>
  <c r="O8"/>
  <c r="Q8"/>
  <c r="S8"/>
  <c r="U8"/>
  <c r="W8"/>
  <c r="J8"/>
  <c r="F11"/>
  <c r="G11"/>
  <c r="M11"/>
  <c r="O11"/>
  <c r="Q11"/>
  <c r="S11"/>
  <c r="U11"/>
  <c r="W11"/>
  <c r="J11"/>
  <c r="F5"/>
  <c r="G5"/>
  <c r="M5"/>
  <c r="H5" s="1"/>
  <c r="O5"/>
  <c r="Q5"/>
  <c r="S5"/>
  <c r="U5"/>
  <c r="W5"/>
  <c r="J5"/>
  <c r="F6"/>
  <c r="G6"/>
  <c r="M6"/>
  <c r="O6"/>
  <c r="Q6"/>
  <c r="S6"/>
  <c r="U6"/>
  <c r="W6"/>
  <c r="I6" s="1"/>
  <c r="J6"/>
  <c r="F7"/>
  <c r="G7"/>
  <c r="M7"/>
  <c r="H7" s="1"/>
  <c r="O7"/>
  <c r="Q7"/>
  <c r="S7"/>
  <c r="U7"/>
  <c r="W7"/>
  <c r="J7"/>
  <c r="F10"/>
  <c r="G10"/>
  <c r="J10"/>
  <c r="M10"/>
  <c r="O10"/>
  <c r="Q10"/>
  <c r="S10"/>
  <c r="U10"/>
  <c r="Z27" i="32"/>
  <c r="AA27"/>
  <c r="AB27"/>
  <c r="AC27"/>
  <c r="Z28" i="2"/>
  <c r="AA28"/>
  <c r="AB28"/>
  <c r="AC28"/>
  <c r="Q28"/>
  <c r="L28"/>
  <c r="G28"/>
  <c r="B5" i="34"/>
  <c r="B5" i="2" s="1"/>
  <c r="E28"/>
  <c r="D28"/>
  <c r="C28"/>
  <c r="B28"/>
  <c r="B3"/>
  <c r="B4" i="34"/>
  <c r="E19" i="24" s="1"/>
  <c r="B6" i="34"/>
  <c r="B6" i="2" s="1"/>
  <c r="B7" i="34"/>
  <c r="C19" i="24" s="1"/>
  <c r="Z4" i="38"/>
  <c r="E51" i="24" s="1"/>
  <c r="Z6" i="38"/>
  <c r="Z6" i="33" s="1"/>
  <c r="Z5" i="38"/>
  <c r="B51" i="24" s="1"/>
  <c r="V4" i="38"/>
  <c r="V4" i="33" s="1"/>
  <c r="V6" i="38"/>
  <c r="R4"/>
  <c r="R4" i="33" s="1"/>
  <c r="R6" i="38"/>
  <c r="R5"/>
  <c r="N4"/>
  <c r="N4" i="33" s="1"/>
  <c r="N6" i="38"/>
  <c r="N6" i="33" s="1"/>
  <c r="N5" i="38"/>
  <c r="N5" i="33" s="1"/>
  <c r="J4" i="38"/>
  <c r="J4" i="33" s="1"/>
  <c r="J6" i="38"/>
  <c r="J6" i="33" s="1"/>
  <c r="J5" i="38"/>
  <c r="B59" i="9" s="1"/>
  <c r="F4" i="38"/>
  <c r="E37" i="24" s="1"/>
  <c r="F6" i="38"/>
  <c r="C58" i="9" s="1"/>
  <c r="F5" i="38"/>
  <c r="F5" i="33" s="1"/>
  <c r="B4" i="38"/>
  <c r="D57" i="9" s="1"/>
  <c r="B6" i="38"/>
  <c r="B6" i="33" s="1"/>
  <c r="B5" i="38"/>
  <c r="B5" i="33" s="1"/>
  <c r="Z4" i="37"/>
  <c r="Z4" i="32" s="1"/>
  <c r="Z6" i="37"/>
  <c r="Z6" i="32" s="1"/>
  <c r="Z5" i="37"/>
  <c r="B50" i="24"/>
  <c r="V4" i="37"/>
  <c r="V4" i="32" s="1"/>
  <c r="V6" i="37"/>
  <c r="V6" i="32" s="1"/>
  <c r="V5" i="37"/>
  <c r="V5" i="32" s="1"/>
  <c r="R4" i="37"/>
  <c r="E38" i="24" s="1"/>
  <c r="R6" i="37"/>
  <c r="D38" i="24" s="1"/>
  <c r="R5" i="37"/>
  <c r="B38" i="24" s="1"/>
  <c r="N4" i="37"/>
  <c r="E30" i="24" s="1"/>
  <c r="N6" i="37"/>
  <c r="D30" i="24" s="1"/>
  <c r="J4" i="37"/>
  <c r="E22" i="24" s="1"/>
  <c r="J6" i="37"/>
  <c r="C47" i="9" s="1"/>
  <c r="J5" i="37"/>
  <c r="B47" i="9" s="1"/>
  <c r="F4" i="37"/>
  <c r="D46" i="9" s="1"/>
  <c r="F6" i="37"/>
  <c r="D28" i="24" s="1"/>
  <c r="F5" i="37"/>
  <c r="B28" i="24" s="1"/>
  <c r="B4" i="37"/>
  <c r="E29" i="24" s="1"/>
  <c r="B6" i="37"/>
  <c r="D29" i="24" s="1"/>
  <c r="Z4" i="36"/>
  <c r="Z4" i="31" s="1"/>
  <c r="Z6" i="36"/>
  <c r="D9" i="24" s="1"/>
  <c r="Z5" i="36"/>
  <c r="B9" i="24" s="1"/>
  <c r="B49"/>
  <c r="V4" i="36"/>
  <c r="D38" i="9" s="1"/>
  <c r="V6" i="36"/>
  <c r="C38" i="9" s="1"/>
  <c r="R4" i="36"/>
  <c r="E32" i="24" s="1"/>
  <c r="R6" i="36"/>
  <c r="R6" i="31" s="1"/>
  <c r="R5" i="36"/>
  <c r="R5" i="31" s="1"/>
  <c r="N4" i="36"/>
  <c r="N4" i="31" s="1"/>
  <c r="N6" i="36"/>
  <c r="N6" i="31" s="1"/>
  <c r="N5" i="36"/>
  <c r="B36" i="9" s="1"/>
  <c r="J4" i="36"/>
  <c r="E31" i="24" s="1"/>
  <c r="J6" i="36"/>
  <c r="J6" i="31" s="1"/>
  <c r="J5" i="36"/>
  <c r="J5" i="31" s="1"/>
  <c r="F4" i="36"/>
  <c r="E16" i="24" s="1"/>
  <c r="F6" i="36"/>
  <c r="C34" i="9" s="1"/>
  <c r="F5" i="36"/>
  <c r="F5" i="31" s="1"/>
  <c r="B4" i="36"/>
  <c r="B4" i="31" s="1"/>
  <c r="B6" i="36"/>
  <c r="B6" i="31" s="1"/>
  <c r="B5" i="36"/>
  <c r="B33" i="24" s="1"/>
  <c r="Z4" i="35"/>
  <c r="Z4" i="30" s="1"/>
  <c r="Z6" i="35"/>
  <c r="Z5"/>
  <c r="V4"/>
  <c r="V4" i="30" s="1"/>
  <c r="V6" i="35"/>
  <c r="V6" i="30" s="1"/>
  <c r="V5" i="35"/>
  <c r="V5" i="30" s="1"/>
  <c r="R4" i="35"/>
  <c r="D25" i="9" s="1"/>
  <c r="R6" i="35"/>
  <c r="R6" i="30" s="1"/>
  <c r="N4" i="35"/>
  <c r="E35" i="24" s="1"/>
  <c r="N6" i="35"/>
  <c r="N6" i="30" s="1"/>
  <c r="N5" i="35"/>
  <c r="N5" i="30" s="1"/>
  <c r="J4" i="35"/>
  <c r="D23" i="9" s="1"/>
  <c r="J6" i="35"/>
  <c r="J6" i="30" s="1"/>
  <c r="J5" i="35"/>
  <c r="B23" i="9" s="1"/>
  <c r="F4" i="35"/>
  <c r="E36" i="24" s="1"/>
  <c r="F6" i="35"/>
  <c r="F6" i="30" s="1"/>
  <c r="F5" i="35"/>
  <c r="F5" i="30" s="1"/>
  <c r="B22" i="9"/>
  <c r="B4" i="35"/>
  <c r="B4" i="30" s="1"/>
  <c r="B6" i="35"/>
  <c r="B6" i="30" s="1"/>
  <c r="B5" i="35"/>
  <c r="B5" i="30" s="1"/>
  <c r="Z4" i="34"/>
  <c r="D15" i="9" s="1"/>
  <c r="V4" i="34"/>
  <c r="R4"/>
  <c r="R4" i="2" s="1"/>
  <c r="N4" i="34"/>
  <c r="E20" i="24" s="1"/>
  <c r="J4" i="34"/>
  <c r="E21" i="24" s="1"/>
  <c r="F4" i="34"/>
  <c r="D10" i="9" s="1"/>
  <c r="Z6" i="34"/>
  <c r="C15" i="9" s="1"/>
  <c r="V6" i="34"/>
  <c r="R6"/>
  <c r="R6" i="2" s="1"/>
  <c r="N6" i="34"/>
  <c r="N6" i="2" s="1"/>
  <c r="J6" i="34"/>
  <c r="D21" i="24" s="1"/>
  <c r="F6" i="34"/>
  <c r="F6" i="2" s="1"/>
  <c r="Z5" i="34"/>
  <c r="V5"/>
  <c r="B14" i="9" s="1"/>
  <c r="R5" i="34"/>
  <c r="R5" i="2" s="1"/>
  <c r="N5" i="34"/>
  <c r="B12" i="9" s="1"/>
  <c r="J5" i="34"/>
  <c r="B21" i="24" s="1"/>
  <c r="F5" i="34"/>
  <c r="F5" i="2" s="1"/>
  <c r="R26" i="38"/>
  <c r="F26"/>
  <c r="F37" i="24" s="1"/>
  <c r="N26" i="38"/>
  <c r="F40" i="24" s="1"/>
  <c r="V26" i="38"/>
  <c r="V26" i="33" s="1"/>
  <c r="E62" i="9" s="1"/>
  <c r="W26" i="38"/>
  <c r="W26" i="33" s="1"/>
  <c r="F62" i="9" s="1"/>
  <c r="G26" i="38"/>
  <c r="G37" i="24" s="1"/>
  <c r="O26" i="38"/>
  <c r="O26" i="33" s="1"/>
  <c r="F60" i="9" s="1"/>
  <c r="S26" i="38"/>
  <c r="S26" i="33"/>
  <c r="F61" i="9" s="1"/>
  <c r="L26" i="38"/>
  <c r="L26" i="33" s="1"/>
  <c r="G59" i="9" s="1"/>
  <c r="P26" i="38"/>
  <c r="P26" i="33" s="1"/>
  <c r="G60" i="9" s="1"/>
  <c r="T26" i="38"/>
  <c r="X26"/>
  <c r="X26" i="33" s="1"/>
  <c r="G62" i="9" s="1"/>
  <c r="G64"/>
  <c r="I26" i="38"/>
  <c r="I26" i="33" s="1"/>
  <c r="H58" i="9" s="1"/>
  <c r="M26" i="38"/>
  <c r="M26" i="33"/>
  <c r="H59" i="9" s="1"/>
  <c r="Q26" i="38"/>
  <c r="I40" i="24"/>
  <c r="U26" i="38"/>
  <c r="U26" i="33"/>
  <c r="H61" i="9" s="1"/>
  <c r="Y26" i="38"/>
  <c r="Y26" i="33"/>
  <c r="H62" i="9" s="1"/>
  <c r="H64"/>
  <c r="G26" i="37"/>
  <c r="G26" i="32" s="1"/>
  <c r="F46" i="9" s="1"/>
  <c r="C26" i="37"/>
  <c r="G29" i="24" s="1"/>
  <c r="K26" i="37"/>
  <c r="G22" i="24" s="1"/>
  <c r="O26" i="37"/>
  <c r="G30" i="24" s="1"/>
  <c r="W26" i="37"/>
  <c r="W26" i="32" s="1"/>
  <c r="F50" i="9" s="1"/>
  <c r="F52"/>
  <c r="L26" i="37"/>
  <c r="H22" i="24"/>
  <c r="P26" i="37"/>
  <c r="P26" i="32"/>
  <c r="G48" i="9" s="1"/>
  <c r="H26" i="37"/>
  <c r="H26" i="32"/>
  <c r="G46" i="9" s="1"/>
  <c r="T26" i="37"/>
  <c r="T26" i="32"/>
  <c r="G49" i="9" s="1"/>
  <c r="X26" i="37"/>
  <c r="G52" i="9"/>
  <c r="Q26" i="37"/>
  <c r="Q26" i="32" s="1"/>
  <c r="H48" i="9" s="1"/>
  <c r="E26" i="37"/>
  <c r="E26" i="32" s="1"/>
  <c r="H45" i="9" s="1"/>
  <c r="I26" i="37"/>
  <c r="I26" i="32" s="1"/>
  <c r="H46" i="9" s="1"/>
  <c r="M26" i="37"/>
  <c r="I22" i="24" s="1"/>
  <c r="U26" i="37"/>
  <c r="I38" i="24" s="1"/>
  <c r="Y26" i="37"/>
  <c r="H52" i="9"/>
  <c r="B26" i="37"/>
  <c r="F29" i="24"/>
  <c r="J26" i="37"/>
  <c r="J26" i="32"/>
  <c r="E47" i="9" s="1"/>
  <c r="N26" i="37"/>
  <c r="F30" i="24"/>
  <c r="R26" i="37"/>
  <c r="R26" i="32"/>
  <c r="E49" i="9" s="1"/>
  <c r="V26" i="37"/>
  <c r="V26" i="32"/>
  <c r="E50" i="9" s="1"/>
  <c r="B26" i="36"/>
  <c r="B26" i="31" s="1"/>
  <c r="E33" i="9" s="1"/>
  <c r="J26" i="36"/>
  <c r="F31" i="24" s="1"/>
  <c r="F26" i="36"/>
  <c r="F26" i="31" s="1"/>
  <c r="E34" i="9" s="1"/>
  <c r="N26" i="36"/>
  <c r="F27" i="24" s="1"/>
  <c r="R26" i="36"/>
  <c r="R26" i="31" s="1"/>
  <c r="E37" i="9" s="1"/>
  <c r="E40"/>
  <c r="C26" i="36"/>
  <c r="C26" i="31" s="1"/>
  <c r="F33" i="9" s="1"/>
  <c r="G26" i="36"/>
  <c r="G26" i="31" s="1"/>
  <c r="F34" i="9" s="1"/>
  <c r="K26" i="36"/>
  <c r="K26" i="31"/>
  <c r="F35" i="9" s="1"/>
  <c r="S26" i="36"/>
  <c r="G32" i="24" s="1"/>
  <c r="W26" i="36"/>
  <c r="T26"/>
  <c r="H32" i="24" s="1"/>
  <c r="D26" i="36"/>
  <c r="D26" i="31" s="1"/>
  <c r="G33" i="9" s="1"/>
  <c r="H26" i="36"/>
  <c r="H26" i="31" s="1"/>
  <c r="G34" i="9" s="1"/>
  <c r="L26" i="36"/>
  <c r="H31" i="24" s="1"/>
  <c r="P26" i="36"/>
  <c r="H27" i="24" s="1"/>
  <c r="G40" i="9"/>
  <c r="Y26" i="36"/>
  <c r="Y26" i="31"/>
  <c r="H38" i="9" s="1"/>
  <c r="E26" i="36"/>
  <c r="I33" i="24"/>
  <c r="M26" i="36"/>
  <c r="M26" i="31"/>
  <c r="H35" i="9" s="1"/>
  <c r="Q26" i="36"/>
  <c r="Q26" i="31"/>
  <c r="H36" i="9" s="1"/>
  <c r="U26" i="36"/>
  <c r="U26" i="31" s="1"/>
  <c r="H37" i="9" s="1"/>
  <c r="H40"/>
  <c r="B26" i="35"/>
  <c r="B26" i="30" s="1"/>
  <c r="E21" i="9" s="1"/>
  <c r="R26" i="35"/>
  <c r="R26" i="30" s="1"/>
  <c r="E25" i="9" s="1"/>
  <c r="J26" i="35"/>
  <c r="F23" i="24"/>
  <c r="N26" i="35"/>
  <c r="N26" i="30"/>
  <c r="E24" i="9" s="1"/>
  <c r="V26" i="35"/>
  <c r="V26" i="30"/>
  <c r="E26" i="9" s="1"/>
  <c r="C26" i="35"/>
  <c r="G25" i="24" s="1"/>
  <c r="G26" i="35"/>
  <c r="G26" i="30" s="1"/>
  <c r="F22" i="9" s="1"/>
  <c r="K26" i="35"/>
  <c r="K26" i="30"/>
  <c r="F23" i="9" s="1"/>
  <c r="O26" i="35"/>
  <c r="O26" i="30"/>
  <c r="F24" i="9" s="1"/>
  <c r="S26" i="35"/>
  <c r="S26" i="30"/>
  <c r="F25" i="9" s="1"/>
  <c r="F28"/>
  <c r="D26" i="35"/>
  <c r="D26" i="30" s="1"/>
  <c r="G21" i="9" s="1"/>
  <c r="L26" i="35"/>
  <c r="T26"/>
  <c r="H15" i="24" s="1"/>
  <c r="X26" i="35"/>
  <c r="X26" i="30"/>
  <c r="G26" i="9" s="1"/>
  <c r="G28"/>
  <c r="E26" i="35"/>
  <c r="I25" i="24" s="1"/>
  <c r="M26" i="35"/>
  <c r="I23" i="24" s="1"/>
  <c r="Q26" i="35"/>
  <c r="Q26" i="30" s="1"/>
  <c r="H24" i="9" s="1"/>
  <c r="U26" i="35"/>
  <c r="I15" i="24" s="1"/>
  <c r="Y26" i="35"/>
  <c r="Y26" i="30" s="1"/>
  <c r="H26" i="9" s="1"/>
  <c r="H28"/>
  <c r="B7"/>
  <c r="Z27" i="33"/>
  <c r="AA27"/>
  <c r="AB27"/>
  <c r="AC27"/>
  <c r="A27" i="2"/>
  <c r="A27" i="33" s="1"/>
  <c r="A28" i="2"/>
  <c r="A28" i="31" s="1"/>
  <c r="F7" i="38"/>
  <c r="C37" i="24" s="1"/>
  <c r="J7" i="38"/>
  <c r="C39" i="24" s="1"/>
  <c r="N7" i="38"/>
  <c r="N7" i="33" s="1"/>
  <c r="R7" i="38"/>
  <c r="V7"/>
  <c r="V7" i="33" s="1"/>
  <c r="Z7" i="38"/>
  <c r="Z7" i="33" s="1"/>
  <c r="F3"/>
  <c r="J3"/>
  <c r="N3"/>
  <c r="R3"/>
  <c r="V3"/>
  <c r="Z3"/>
  <c r="B7" i="38"/>
  <c r="B7" i="33" s="1"/>
  <c r="B3"/>
  <c r="F7" i="37"/>
  <c r="F7" i="32" s="1"/>
  <c r="J7" i="37"/>
  <c r="J7" i="32" s="1"/>
  <c r="N7" i="37"/>
  <c r="N7" i="32" s="1"/>
  <c r="R7" i="37"/>
  <c r="C38" i="24" s="1"/>
  <c r="V7" i="37"/>
  <c r="Z7"/>
  <c r="Z7" i="32" s="1"/>
  <c r="F3"/>
  <c r="J3"/>
  <c r="N3"/>
  <c r="R3"/>
  <c r="V3"/>
  <c r="Z3"/>
  <c r="B7" i="37"/>
  <c r="C29" i="24" s="1"/>
  <c r="B3" i="32"/>
  <c r="A28" i="36"/>
  <c r="Z27" i="31"/>
  <c r="AA27"/>
  <c r="AB27"/>
  <c r="AC27"/>
  <c r="A27"/>
  <c r="F7" i="36"/>
  <c r="C16" i="24" s="1"/>
  <c r="J7" i="36"/>
  <c r="J7" i="31" s="1"/>
  <c r="N7" i="36"/>
  <c r="N7" i="31" s="1"/>
  <c r="R7" i="36"/>
  <c r="R7" i="31" s="1"/>
  <c r="V7" i="36"/>
  <c r="V7" i="31" s="1"/>
  <c r="Z7" i="36"/>
  <c r="Z7" i="31" s="1"/>
  <c r="F3"/>
  <c r="J3"/>
  <c r="N3"/>
  <c r="R3"/>
  <c r="V3"/>
  <c r="Z3"/>
  <c r="B7" i="36"/>
  <c r="B7" i="31" s="1"/>
  <c r="B3"/>
  <c r="Z27" i="30"/>
  <c r="AA27"/>
  <c r="AB27"/>
  <c r="AC27"/>
  <c r="B26" i="34"/>
  <c r="E26"/>
  <c r="I19" i="24" s="1"/>
  <c r="A28" i="35"/>
  <c r="A31"/>
  <c r="A32" s="1"/>
  <c r="F7"/>
  <c r="C36" i="24" s="1"/>
  <c r="J7" i="35"/>
  <c r="J7" i="30" s="1"/>
  <c r="N7" i="35"/>
  <c r="N7" i="30" s="1"/>
  <c r="R7" i="35"/>
  <c r="R7" i="30" s="1"/>
  <c r="V7" i="35"/>
  <c r="V7" i="30" s="1"/>
  <c r="Z7" i="35"/>
  <c r="Z7" i="30" s="1"/>
  <c r="F3"/>
  <c r="J3"/>
  <c r="N3"/>
  <c r="R3"/>
  <c r="V3"/>
  <c r="Z3"/>
  <c r="B7" i="35"/>
  <c r="C25" i="24" s="1"/>
  <c r="B3" i="30"/>
  <c r="Z26" i="34"/>
  <c r="AA26"/>
  <c r="AB26"/>
  <c r="AC26"/>
  <c r="Z7"/>
  <c r="V7"/>
  <c r="R7"/>
  <c r="R7" i="2" s="1"/>
  <c r="N7" i="34"/>
  <c r="N7" i="2" s="1"/>
  <c r="N3"/>
  <c r="J7" i="34"/>
  <c r="J7" i="2" s="1"/>
  <c r="F7" i="34"/>
  <c r="F7" i="2" s="1"/>
  <c r="Z3"/>
  <c r="V3"/>
  <c r="R3"/>
  <c r="J3"/>
  <c r="F3"/>
  <c r="A1" i="33"/>
  <c r="C10" i="6" s="1"/>
  <c r="A1" i="32"/>
  <c r="A1" i="31"/>
  <c r="B31" i="9" s="1"/>
  <c r="A1" i="30"/>
  <c r="B19" i="9" s="1"/>
  <c r="A1" i="2"/>
  <c r="C6" i="6" s="1"/>
  <c r="X26" i="34"/>
  <c r="N39" i="24"/>
  <c r="J26" i="38"/>
  <c r="J26" i="33"/>
  <c r="E59" i="9" s="1"/>
  <c r="K26" i="38"/>
  <c r="K26" i="33"/>
  <c r="F59" i="9" s="1"/>
  <c r="H39" i="24"/>
  <c r="N37"/>
  <c r="H26" i="38"/>
  <c r="H37" i="24" s="1"/>
  <c r="N11"/>
  <c r="Z26" i="38"/>
  <c r="Z26" i="33" s="1"/>
  <c r="E63" i="9" s="1"/>
  <c r="F51" i="24"/>
  <c r="F11"/>
  <c r="AA26" i="38"/>
  <c r="AA26" i="33" s="1"/>
  <c r="F63" i="9" s="1"/>
  <c r="G51" i="24"/>
  <c r="AB26" i="38"/>
  <c r="Z29" s="1"/>
  <c r="H11" i="24"/>
  <c r="AC26" i="38"/>
  <c r="I51" i="24"/>
  <c r="I11"/>
  <c r="N40"/>
  <c r="N24"/>
  <c r="N38"/>
  <c r="S26" i="37"/>
  <c r="G38" i="24" s="1"/>
  <c r="N50"/>
  <c r="N28"/>
  <c r="F26" i="37"/>
  <c r="F26" i="32" s="1"/>
  <c r="E46" i="9" s="1"/>
  <c r="N30" i="24"/>
  <c r="N29"/>
  <c r="D26" i="37"/>
  <c r="H29" i="24" s="1"/>
  <c r="V26" i="36"/>
  <c r="V26" i="31" s="1"/>
  <c r="E38" i="9" s="1"/>
  <c r="X26" i="36"/>
  <c r="X26" i="31" s="1"/>
  <c r="G38" i="9" s="1"/>
  <c r="N27" i="24"/>
  <c r="O26" i="36"/>
  <c r="O26" i="31"/>
  <c r="F36" i="9" s="1"/>
  <c r="N16" i="24"/>
  <c r="I26" i="36"/>
  <c r="I16" i="24" s="1"/>
  <c r="N31"/>
  <c r="N32"/>
  <c r="Z26" i="35"/>
  <c r="AA26"/>
  <c r="AB26"/>
  <c r="AB26" i="30" s="1"/>
  <c r="G27" i="9" s="1"/>
  <c r="W26" i="35"/>
  <c r="W26" i="30"/>
  <c r="F26" i="9" s="1"/>
  <c r="N36" i="24"/>
  <c r="F26" i="35"/>
  <c r="F26" i="30"/>
  <c r="E22" i="9" s="1"/>
  <c r="I26" i="35"/>
  <c r="I36" i="24"/>
  <c r="N35"/>
  <c r="P26" i="35"/>
  <c r="H35" i="24" s="1"/>
  <c r="N23"/>
  <c r="N15"/>
  <c r="G15"/>
  <c r="N20"/>
  <c r="O26" i="34"/>
  <c r="O26" i="2" s="1"/>
  <c r="F12" i="9" s="1"/>
  <c r="N14" i="24"/>
  <c r="N19"/>
  <c r="N17"/>
  <c r="N18"/>
  <c r="Z28" i="31"/>
  <c r="N9" i="24"/>
  <c r="Z26" i="36"/>
  <c r="F49" i="24"/>
  <c r="O49" s="1"/>
  <c r="Z26" i="31"/>
  <c r="E39" i="9" s="1"/>
  <c r="AA26" i="36"/>
  <c r="G49" i="24"/>
  <c r="G9"/>
  <c r="AB26" i="36"/>
  <c r="H49" i="24"/>
  <c r="AB26" i="31"/>
  <c r="G39" i="9" s="1"/>
  <c r="AC26" i="36"/>
  <c r="I49" i="24"/>
  <c r="AC26" i="31"/>
  <c r="H39" i="9" s="1"/>
  <c r="N33" i="24"/>
  <c r="N25"/>
  <c r="N22"/>
  <c r="N21"/>
  <c r="C28" i="33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B28"/>
  <c r="B28" i="32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C28" i="31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AA28"/>
  <c r="AB28"/>
  <c r="AC28"/>
  <c r="B28"/>
  <c r="F28" i="2"/>
  <c r="H28"/>
  <c r="I28"/>
  <c r="J28"/>
  <c r="K28"/>
  <c r="M28"/>
  <c r="N28"/>
  <c r="O28"/>
  <c r="P28"/>
  <c r="R28"/>
  <c r="S28"/>
  <c r="T28"/>
  <c r="U28"/>
  <c r="V28"/>
  <c r="W28"/>
  <c r="X28"/>
  <c r="Y28"/>
  <c r="C28" i="30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B28"/>
  <c r="A8" i="38"/>
  <c r="A9"/>
  <c r="A12"/>
  <c r="A16"/>
  <c r="A18"/>
  <c r="A20"/>
  <c r="A24"/>
  <c r="A31"/>
  <c r="A32" s="1"/>
  <c r="A8" i="37"/>
  <c r="A9"/>
  <c r="A12"/>
  <c r="A16"/>
  <c r="A19"/>
  <c r="A20"/>
  <c r="A24"/>
  <c r="A31"/>
  <c r="A32"/>
  <c r="A8" i="36"/>
  <c r="A9"/>
  <c r="A12"/>
  <c r="A16"/>
  <c r="A20"/>
  <c r="A22"/>
  <c r="A24"/>
  <c r="A8" i="35"/>
  <c r="A9"/>
  <c r="A10"/>
  <c r="A12"/>
  <c r="A16"/>
  <c r="A18"/>
  <c r="A19"/>
  <c r="A20"/>
  <c r="A24"/>
  <c r="A31" i="34"/>
  <c r="A32" s="1"/>
  <c r="S6" i="27"/>
  <c r="I9"/>
  <c r="J9"/>
  <c r="K9"/>
  <c r="L9"/>
  <c r="M9"/>
  <c r="I8"/>
  <c r="J8"/>
  <c r="K8"/>
  <c r="L8"/>
  <c r="M8"/>
  <c r="I7"/>
  <c r="J7"/>
  <c r="K7"/>
  <c r="L7"/>
  <c r="M7"/>
  <c r="I11"/>
  <c r="H11"/>
  <c r="J11"/>
  <c r="K11"/>
  <c r="L11"/>
  <c r="M11"/>
  <c r="I10"/>
  <c r="J10"/>
  <c r="K10"/>
  <c r="L10"/>
  <c r="M10"/>
  <c r="A24" i="33"/>
  <c r="A20"/>
  <c r="A18"/>
  <c r="A16"/>
  <c r="A13"/>
  <c r="A12"/>
  <c r="A10"/>
  <c r="A9"/>
  <c r="A8"/>
  <c r="A24" i="32"/>
  <c r="A22"/>
  <c r="A20"/>
  <c r="A16"/>
  <c r="A15"/>
  <c r="A12"/>
  <c r="A9"/>
  <c r="A8"/>
  <c r="A24" i="31"/>
  <c r="A20"/>
  <c r="A18"/>
  <c r="A16"/>
  <c r="A12"/>
  <c r="A9"/>
  <c r="A8"/>
  <c r="A24" i="30"/>
  <c r="A20"/>
  <c r="A16"/>
  <c r="A12"/>
  <c r="A10"/>
  <c r="A9"/>
  <c r="A8"/>
  <c r="U32" i="28"/>
  <c r="W32"/>
  <c r="H32" s="1"/>
  <c r="F82"/>
  <c r="G82"/>
  <c r="H82"/>
  <c r="I82"/>
  <c r="J82"/>
  <c r="M82"/>
  <c r="O82"/>
  <c r="Q82"/>
  <c r="S82"/>
  <c r="U82"/>
  <c r="W82"/>
  <c r="F83"/>
  <c r="G83"/>
  <c r="H83"/>
  <c r="I83"/>
  <c r="J83"/>
  <c r="M83"/>
  <c r="O83"/>
  <c r="Q83"/>
  <c r="S83"/>
  <c r="U83"/>
  <c r="W83"/>
  <c r="F84"/>
  <c r="G84"/>
  <c r="H84"/>
  <c r="I84"/>
  <c r="J84"/>
  <c r="M84"/>
  <c r="O84"/>
  <c r="Q84"/>
  <c r="S84"/>
  <c r="U84"/>
  <c r="W84"/>
  <c r="F85"/>
  <c r="G85"/>
  <c r="H85"/>
  <c r="I85"/>
  <c r="J85"/>
  <c r="M85"/>
  <c r="O85"/>
  <c r="Q85"/>
  <c r="S85"/>
  <c r="U85"/>
  <c r="W85"/>
  <c r="F86"/>
  <c r="G86"/>
  <c r="H86"/>
  <c r="I86"/>
  <c r="J86"/>
  <c r="M86"/>
  <c r="O86"/>
  <c r="Q86"/>
  <c r="S86"/>
  <c r="U86"/>
  <c r="W86"/>
  <c r="F87"/>
  <c r="G87"/>
  <c r="H87"/>
  <c r="I87"/>
  <c r="J87"/>
  <c r="M87"/>
  <c r="O87"/>
  <c r="Q87"/>
  <c r="S87"/>
  <c r="U87"/>
  <c r="W87"/>
  <c r="F88"/>
  <c r="G88"/>
  <c r="H88"/>
  <c r="I88"/>
  <c r="J88"/>
  <c r="M88"/>
  <c r="O88"/>
  <c r="Q88"/>
  <c r="S88"/>
  <c r="U88"/>
  <c r="W88"/>
  <c r="F89"/>
  <c r="G89"/>
  <c r="H89"/>
  <c r="I89"/>
  <c r="J89"/>
  <c r="M89"/>
  <c r="O89"/>
  <c r="Q89"/>
  <c r="S89"/>
  <c r="U89"/>
  <c r="W89"/>
  <c r="F90"/>
  <c r="G90"/>
  <c r="H90"/>
  <c r="I90"/>
  <c r="J90"/>
  <c r="M90"/>
  <c r="O90"/>
  <c r="Q90"/>
  <c r="S90"/>
  <c r="U90"/>
  <c r="W90"/>
  <c r="F91"/>
  <c r="G91"/>
  <c r="H91"/>
  <c r="I91"/>
  <c r="J91"/>
  <c r="M91"/>
  <c r="O91"/>
  <c r="Q91"/>
  <c r="S91"/>
  <c r="U91"/>
  <c r="W91"/>
  <c r="F92"/>
  <c r="G92"/>
  <c r="H92"/>
  <c r="I92"/>
  <c r="J92"/>
  <c r="M92"/>
  <c r="O92"/>
  <c r="Q92"/>
  <c r="S92"/>
  <c r="U92"/>
  <c r="W92"/>
  <c r="F93"/>
  <c r="G93"/>
  <c r="H93"/>
  <c r="I93"/>
  <c r="J93"/>
  <c r="M93"/>
  <c r="O93"/>
  <c r="Q93"/>
  <c r="S93"/>
  <c r="U93"/>
  <c r="W93"/>
  <c r="F94"/>
  <c r="G94"/>
  <c r="H94"/>
  <c r="I94"/>
  <c r="J94"/>
  <c r="M94"/>
  <c r="O94"/>
  <c r="Q94"/>
  <c r="S94"/>
  <c r="U94"/>
  <c r="W94"/>
  <c r="F95"/>
  <c r="G95"/>
  <c r="H95"/>
  <c r="I95"/>
  <c r="J95"/>
  <c r="M95"/>
  <c r="O95"/>
  <c r="Q95"/>
  <c r="S95"/>
  <c r="U95"/>
  <c r="W95"/>
  <c r="F96"/>
  <c r="G96"/>
  <c r="H96"/>
  <c r="I96"/>
  <c r="J96"/>
  <c r="M96"/>
  <c r="O96"/>
  <c r="Q96"/>
  <c r="S96"/>
  <c r="U96"/>
  <c r="W96"/>
  <c r="B5" i="9"/>
  <c r="C35" i="6"/>
  <c r="N4" i="28"/>
  <c r="J36"/>
  <c r="J41"/>
  <c r="G67" i="22"/>
  <c r="G71"/>
  <c r="G60"/>
  <c r="G63"/>
  <c r="G66"/>
  <c r="G61"/>
  <c r="F37" i="28"/>
  <c r="U18"/>
  <c r="W55"/>
  <c r="W18"/>
  <c r="H18" s="1"/>
  <c r="W15"/>
  <c r="W29"/>
  <c r="J81"/>
  <c r="I81"/>
  <c r="J80"/>
  <c r="I80"/>
  <c r="J79"/>
  <c r="I79"/>
  <c r="J78"/>
  <c r="I78"/>
  <c r="J77"/>
  <c r="I77"/>
  <c r="J76"/>
  <c r="I76"/>
  <c r="J75"/>
  <c r="I75"/>
  <c r="J74"/>
  <c r="I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U34"/>
  <c r="W34"/>
  <c r="H34" s="1"/>
  <c r="I26"/>
  <c r="U49"/>
  <c r="W49"/>
  <c r="U33"/>
  <c r="H33" s="1"/>
  <c r="W33"/>
  <c r="J21"/>
  <c r="U31"/>
  <c r="W31"/>
  <c r="H31" s="1"/>
  <c r="U23"/>
  <c r="W23"/>
  <c r="U45"/>
  <c r="W56"/>
  <c r="W45"/>
  <c r="U14"/>
  <c r="H14" s="1"/>
  <c r="W14"/>
  <c r="J55"/>
  <c r="M55"/>
  <c r="U55"/>
  <c r="W54"/>
  <c r="I55"/>
  <c r="J61"/>
  <c r="M61"/>
  <c r="U61"/>
  <c r="W53"/>
  <c r="I61"/>
  <c r="J60"/>
  <c r="M60"/>
  <c r="U60"/>
  <c r="W52"/>
  <c r="I60"/>
  <c r="W51"/>
  <c r="J59"/>
  <c r="M59"/>
  <c r="U59"/>
  <c r="I59"/>
  <c r="J54"/>
  <c r="M54"/>
  <c r="U54"/>
  <c r="W10"/>
  <c r="I54"/>
  <c r="I28"/>
  <c r="U40"/>
  <c r="W40"/>
  <c r="J22"/>
  <c r="U28"/>
  <c r="W28"/>
  <c r="U27"/>
  <c r="W27"/>
  <c r="J53"/>
  <c r="M53"/>
  <c r="U53"/>
  <c r="I53"/>
  <c r="J58"/>
  <c r="M58"/>
  <c r="U58"/>
  <c r="I58"/>
  <c r="J13"/>
  <c r="U16"/>
  <c r="H16" s="1"/>
  <c r="W16"/>
  <c r="U48"/>
  <c r="W48"/>
  <c r="J57"/>
  <c r="M57"/>
  <c r="U57"/>
  <c r="I57"/>
  <c r="U36"/>
  <c r="I36" s="1"/>
  <c r="W36"/>
  <c r="U20"/>
  <c r="H20" s="1"/>
  <c r="W20"/>
  <c r="J56"/>
  <c r="M56"/>
  <c r="U56"/>
  <c r="I56"/>
  <c r="J52"/>
  <c r="M52"/>
  <c r="U52"/>
  <c r="I52"/>
  <c r="U22"/>
  <c r="H22" s="1"/>
  <c r="W22"/>
  <c r="I39"/>
  <c r="U30"/>
  <c r="W30"/>
  <c r="U39"/>
  <c r="W39"/>
  <c r="J51"/>
  <c r="M51"/>
  <c r="U51"/>
  <c r="I51"/>
  <c r="W38"/>
  <c r="H12"/>
  <c r="U13"/>
  <c r="W13"/>
  <c r="H13" s="1"/>
  <c r="H50"/>
  <c r="U26"/>
  <c r="W26"/>
  <c r="U25"/>
  <c r="W37"/>
  <c r="W25"/>
  <c r="W47"/>
  <c r="H42"/>
  <c r="U47"/>
  <c r="J32"/>
  <c r="U21"/>
  <c r="W21"/>
  <c r="H21" s="1"/>
  <c r="I14"/>
  <c r="U15"/>
  <c r="W46"/>
  <c r="J40"/>
  <c r="U46"/>
  <c r="H29"/>
  <c r="U29"/>
  <c r="U38"/>
  <c r="H38" s="1"/>
  <c r="U37"/>
  <c r="W24"/>
  <c r="H24" s="1"/>
  <c r="W19"/>
  <c r="U19"/>
  <c r="H19" s="1"/>
  <c r="W35"/>
  <c r="J19"/>
  <c r="U44"/>
  <c r="W44"/>
  <c r="U35"/>
  <c r="I35" s="1"/>
  <c r="W17"/>
  <c r="J18"/>
  <c r="U17"/>
  <c r="H17" s="1"/>
  <c r="U24"/>
  <c r="W81"/>
  <c r="U81"/>
  <c r="S81"/>
  <c r="Q81"/>
  <c r="O81"/>
  <c r="M81"/>
  <c r="W80"/>
  <c r="U80"/>
  <c r="S80"/>
  <c r="Q80"/>
  <c r="O80"/>
  <c r="M80"/>
  <c r="W79"/>
  <c r="U79"/>
  <c r="S79"/>
  <c r="Q79"/>
  <c r="O79"/>
  <c r="M79"/>
  <c r="W78"/>
  <c r="U78"/>
  <c r="S78"/>
  <c r="Q78"/>
  <c r="O78"/>
  <c r="M78"/>
  <c r="W77"/>
  <c r="U77"/>
  <c r="S77"/>
  <c r="Q77"/>
  <c r="O77"/>
  <c r="M77"/>
  <c r="W76"/>
  <c r="U76"/>
  <c r="S76"/>
  <c r="Q76"/>
  <c r="O76"/>
  <c r="M76"/>
  <c r="W75"/>
  <c r="U75"/>
  <c r="S75"/>
  <c r="Q75"/>
  <c r="O75"/>
  <c r="M75"/>
  <c r="W74"/>
  <c r="U74"/>
  <c r="S74"/>
  <c r="Q74"/>
  <c r="O74"/>
  <c r="M74"/>
  <c r="W73"/>
  <c r="U73"/>
  <c r="S73"/>
  <c r="Q73"/>
  <c r="O73"/>
  <c r="M73"/>
  <c r="W72"/>
  <c r="U72"/>
  <c r="S72"/>
  <c r="Q72"/>
  <c r="O72"/>
  <c r="M72"/>
  <c r="W71"/>
  <c r="U71"/>
  <c r="S71"/>
  <c r="Q71"/>
  <c r="O71"/>
  <c r="M71"/>
  <c r="W70"/>
  <c r="U70"/>
  <c r="S70"/>
  <c r="Q70"/>
  <c r="O70"/>
  <c r="M70"/>
  <c r="W69"/>
  <c r="U69"/>
  <c r="S69"/>
  <c r="Q69"/>
  <c r="O69"/>
  <c r="M69"/>
  <c r="W68"/>
  <c r="U68"/>
  <c r="S68"/>
  <c r="Q68"/>
  <c r="O68"/>
  <c r="M68"/>
  <c r="W67"/>
  <c r="U67"/>
  <c r="S67"/>
  <c r="Q67"/>
  <c r="O67"/>
  <c r="M67"/>
  <c r="W66"/>
  <c r="U66"/>
  <c r="S66"/>
  <c r="Q66"/>
  <c r="O66"/>
  <c r="M66"/>
  <c r="W65"/>
  <c r="U65"/>
  <c r="S65"/>
  <c r="Q65"/>
  <c r="O65"/>
  <c r="M65"/>
  <c r="W64"/>
  <c r="U64"/>
  <c r="S64"/>
  <c r="Q64"/>
  <c r="O64"/>
  <c r="M64"/>
  <c r="W63"/>
  <c r="U63"/>
  <c r="S63"/>
  <c r="Q63"/>
  <c r="O63"/>
  <c r="M63"/>
  <c r="W62"/>
  <c r="U62"/>
  <c r="S62"/>
  <c r="Q62"/>
  <c r="O62"/>
  <c r="M62"/>
  <c r="W61"/>
  <c r="W60"/>
  <c r="W59"/>
  <c r="W58"/>
  <c r="W57"/>
  <c r="S55"/>
  <c r="Q55"/>
  <c r="O55"/>
  <c r="S61"/>
  <c r="Q61"/>
  <c r="O61"/>
  <c r="S60"/>
  <c r="Q60"/>
  <c r="O60"/>
  <c r="S59"/>
  <c r="Q59"/>
  <c r="O59"/>
  <c r="S54"/>
  <c r="Q54"/>
  <c r="O54"/>
  <c r="S53"/>
  <c r="Q53"/>
  <c r="O53"/>
  <c r="S58"/>
  <c r="Q58"/>
  <c r="O58"/>
  <c r="S57"/>
  <c r="Q57"/>
  <c r="O57"/>
  <c r="S56"/>
  <c r="Q56"/>
  <c r="O56"/>
  <c r="S52"/>
  <c r="Q52"/>
  <c r="O52"/>
  <c r="S51"/>
  <c r="Q51"/>
  <c r="O51"/>
  <c r="G72" i="22"/>
  <c r="G70"/>
  <c r="G69"/>
  <c r="G68"/>
  <c r="G59"/>
  <c r="G65"/>
  <c r="G64"/>
  <c r="G109"/>
  <c r="G110"/>
  <c r="G111"/>
  <c r="G103"/>
  <c r="G104"/>
  <c r="G105"/>
  <c r="G106"/>
  <c r="G107"/>
  <c r="G108"/>
  <c r="A3" i="4"/>
  <c r="A2" i="25" s="1"/>
  <c r="A5"/>
  <c r="A6"/>
  <c r="A9"/>
  <c r="A13"/>
  <c r="A16"/>
  <c r="A17"/>
  <c r="A21"/>
  <c r="A3"/>
  <c r="A2" i="4"/>
  <c r="A1" i="25" s="1"/>
  <c r="A1" i="4"/>
  <c r="A4"/>
  <c r="G73" i="22"/>
  <c r="G2"/>
  <c r="B5" i="37"/>
  <c r="B29" i="24" s="1"/>
  <c r="C33" i="6"/>
  <c r="G86" i="22"/>
  <c r="G87"/>
  <c r="G88"/>
  <c r="G89"/>
  <c r="G90"/>
  <c r="G91"/>
  <c r="G92"/>
  <c r="G93"/>
  <c r="G94"/>
  <c r="G95"/>
  <c r="G96"/>
  <c r="G97"/>
  <c r="G98"/>
  <c r="G99"/>
  <c r="G100"/>
  <c r="G101"/>
  <c r="G102"/>
  <c r="C38" i="6"/>
  <c r="C39"/>
  <c r="C40"/>
  <c r="C41"/>
  <c r="C37"/>
  <c r="V4" i="28"/>
  <c r="H75"/>
  <c r="G75"/>
  <c r="F75"/>
  <c r="P4"/>
  <c r="I38"/>
  <c r="F78"/>
  <c r="F72"/>
  <c r="F73"/>
  <c r="F74"/>
  <c r="F76"/>
  <c r="F62"/>
  <c r="F63"/>
  <c r="F69"/>
  <c r="F44"/>
  <c r="F21"/>
  <c r="F47"/>
  <c r="F61"/>
  <c r="F49"/>
  <c r="F17"/>
  <c r="F16"/>
  <c r="F56"/>
  <c r="F38"/>
  <c r="F50"/>
  <c r="F34"/>
  <c r="T4"/>
  <c r="H78"/>
  <c r="G78"/>
  <c r="R4"/>
  <c r="H69"/>
  <c r="H72"/>
  <c r="G72"/>
  <c r="H74"/>
  <c r="H62"/>
  <c r="H63"/>
  <c r="H76"/>
  <c r="H73"/>
  <c r="G49"/>
  <c r="G74"/>
  <c r="G62"/>
  <c r="G47"/>
  <c r="G63"/>
  <c r="G21"/>
  <c r="G76"/>
  <c r="G73"/>
  <c r="G69"/>
  <c r="G44"/>
  <c r="G85" i="22"/>
  <c r="G13" i="28"/>
  <c r="F13"/>
  <c r="G38"/>
  <c r="H54"/>
  <c r="G54"/>
  <c r="F54"/>
  <c r="H64"/>
  <c r="G64"/>
  <c r="F64"/>
  <c r="H59"/>
  <c r="G59"/>
  <c r="F59"/>
  <c r="G26"/>
  <c r="F26"/>
  <c r="H52"/>
  <c r="G52"/>
  <c r="F52"/>
  <c r="H71"/>
  <c r="F51"/>
  <c r="G51"/>
  <c r="H51"/>
  <c r="G37"/>
  <c r="F65"/>
  <c r="G65"/>
  <c r="H65"/>
  <c r="F39"/>
  <c r="G39"/>
  <c r="F45"/>
  <c r="G45"/>
  <c r="F20"/>
  <c r="G20"/>
  <c r="F71"/>
  <c r="G71"/>
  <c r="G34"/>
  <c r="G18"/>
  <c r="G32"/>
  <c r="G15"/>
  <c r="G42"/>
  <c r="G41"/>
  <c r="G55"/>
  <c r="H55"/>
  <c r="G31"/>
  <c r="G56"/>
  <c r="H56"/>
  <c r="G19"/>
  <c r="G46"/>
  <c r="G22"/>
  <c r="G77"/>
  <c r="H77"/>
  <c r="G40"/>
  <c r="G50"/>
  <c r="G61"/>
  <c r="H61"/>
  <c r="G29"/>
  <c r="G66"/>
  <c r="H66"/>
  <c r="G12"/>
  <c r="G57"/>
  <c r="H57"/>
  <c r="G14"/>
  <c r="G28"/>
  <c r="G17"/>
  <c r="G68"/>
  <c r="H68"/>
  <c r="G67"/>
  <c r="H67"/>
  <c r="G53"/>
  <c r="H53"/>
  <c r="G70"/>
  <c r="H70"/>
  <c r="G60"/>
  <c r="H60"/>
  <c r="G79"/>
  <c r="H79"/>
  <c r="G24"/>
  <c r="G30"/>
  <c r="G16"/>
  <c r="G80"/>
  <c r="H80"/>
  <c r="G33"/>
  <c r="G81"/>
  <c r="H81"/>
  <c r="G27"/>
  <c r="G58"/>
  <c r="H58"/>
  <c r="A1"/>
  <c r="A2"/>
  <c r="G25"/>
  <c r="G23"/>
  <c r="F68"/>
  <c r="F58"/>
  <c r="F28"/>
  <c r="F57"/>
  <c r="F31"/>
  <c r="F12"/>
  <c r="F55"/>
  <c r="F24"/>
  <c r="F41"/>
  <c r="F32"/>
  <c r="F19"/>
  <c r="F33"/>
  <c r="F14"/>
  <c r="F27"/>
  <c r="F79"/>
  <c r="F18"/>
  <c r="F81"/>
  <c r="F80"/>
  <c r="F25"/>
  <c r="F42"/>
  <c r="F15"/>
  <c r="F77"/>
  <c r="F60"/>
  <c r="F66"/>
  <c r="F30"/>
  <c r="F23"/>
  <c r="F53"/>
  <c r="F70"/>
  <c r="F40"/>
  <c r="F46"/>
  <c r="F22"/>
  <c r="F29"/>
  <c r="F67"/>
  <c r="G62" i="22"/>
  <c r="G75"/>
  <c r="G84"/>
  <c r="G81"/>
  <c r="G78"/>
  <c r="G79"/>
  <c r="G82"/>
  <c r="G80"/>
  <c r="G76"/>
  <c r="G83"/>
  <c r="G77"/>
  <c r="G74"/>
  <c r="C9" i="6"/>
  <c r="C8"/>
  <c r="A1" i="24"/>
  <c r="A2"/>
  <c r="A3"/>
  <c r="A3" i="9"/>
  <c r="A2"/>
  <c r="A1"/>
  <c r="B43"/>
  <c r="D5" i="4"/>
  <c r="I5" s="1"/>
  <c r="E5"/>
  <c r="J5" s="1"/>
  <c r="A7"/>
  <c r="L7"/>
  <c r="A8"/>
  <c r="L8"/>
  <c r="L9"/>
  <c r="A11"/>
  <c r="L11"/>
  <c r="A15"/>
  <c r="L15"/>
  <c r="A19"/>
  <c r="L19"/>
  <c r="A23"/>
  <c r="L23"/>
  <c r="C7" i="6"/>
  <c r="H26" i="33"/>
  <c r="G58" i="9" s="1"/>
  <c r="L26" i="30"/>
  <c r="G23" i="9" s="1"/>
  <c r="H23" i="24"/>
  <c r="J28" i="39"/>
  <c r="F13" i="24"/>
  <c r="Z28" i="39"/>
  <c r="F12" i="24"/>
  <c r="G10"/>
  <c r="N28" i="39"/>
  <c r="G7" i="24"/>
  <c r="R28" i="39"/>
  <c r="F8" i="24"/>
  <c r="M8" s="1"/>
  <c r="V28" i="39"/>
  <c r="M10" i="24"/>
  <c r="J10"/>
  <c r="K10"/>
  <c r="F39"/>
  <c r="E26" i="33"/>
  <c r="H57" i="9" s="1"/>
  <c r="AB26" i="32"/>
  <c r="G51" i="9" s="1"/>
  <c r="U26" i="32"/>
  <c r="H49" i="9" s="1"/>
  <c r="A15" i="36"/>
  <c r="A15" i="38"/>
  <c r="L18" i="4"/>
  <c r="L10"/>
  <c r="A10" i="25"/>
  <c r="A11" i="31"/>
  <c r="A13" i="32"/>
  <c r="A15" i="33"/>
  <c r="A21" i="35"/>
  <c r="A21" i="37"/>
  <c r="A24" i="4"/>
  <c r="A14"/>
  <c r="A17" i="36"/>
  <c r="A13" i="38"/>
  <c r="F20" i="24"/>
  <c r="C57" i="9"/>
  <c r="E11" i="24"/>
  <c r="R5" i="30"/>
  <c r="F6" i="31"/>
  <c r="D58" i="9"/>
  <c r="Z4" i="33"/>
  <c r="D26" i="9"/>
  <c r="R6" i="33"/>
  <c r="D35" i="9"/>
  <c r="C61"/>
  <c r="B51"/>
  <c r="D14" i="24"/>
  <c r="C25" i="9"/>
  <c r="R4" i="32"/>
  <c r="B39" i="24"/>
  <c r="AA26" i="2"/>
  <c r="F15" i="9" s="1"/>
  <c r="AC26" i="33"/>
  <c r="H63" i="9" s="1"/>
  <c r="AB26" i="33"/>
  <c r="G63" i="9" s="1"/>
  <c r="G11" i="24"/>
  <c r="M11" s="1"/>
  <c r="B63" i="9"/>
  <c r="P26" i="31"/>
  <c r="G36" i="9" s="1"/>
  <c r="G16" i="24"/>
  <c r="D49" i="9"/>
  <c r="M26" i="32"/>
  <c r="H47" i="9" s="1"/>
  <c r="H30" i="24"/>
  <c r="I30"/>
  <c r="G23"/>
  <c r="R4" i="31"/>
  <c r="B31" i="24"/>
  <c r="V6" i="33"/>
  <c r="B7" i="30"/>
  <c r="B15" i="9"/>
  <c r="M26" i="30"/>
  <c r="H23" i="9" s="1"/>
  <c r="Z26" i="30"/>
  <c r="E27" i="9" s="1"/>
  <c r="I14" i="24"/>
  <c r="C26" i="2"/>
  <c r="F9" i="9" s="1"/>
  <c r="F28" i="39"/>
  <c r="H21" i="24"/>
  <c r="D37" i="9"/>
  <c r="C23" i="24"/>
  <c r="E14"/>
  <c r="J4" i="2"/>
  <c r="C9" i="9"/>
  <c r="N4" i="30"/>
  <c r="B26" i="9"/>
  <c r="V5" i="2"/>
  <c r="D22" i="9"/>
  <c r="B30" i="24"/>
  <c r="D51" i="9"/>
  <c r="C21"/>
  <c r="D60"/>
  <c r="J4" i="31"/>
  <c r="B48" i="9"/>
  <c r="C12"/>
  <c r="C59"/>
  <c r="B5" i="31"/>
  <c r="D39" i="24"/>
  <c r="C33" i="9"/>
  <c r="B20" i="24"/>
  <c r="B57" i="9"/>
  <c r="V4" i="31"/>
  <c r="B14" i="24"/>
  <c r="C45" i="9"/>
  <c r="Z5" i="30"/>
  <c r="F6" i="33"/>
  <c r="B24" i="24"/>
  <c r="D37"/>
  <c r="E39"/>
  <c r="D14" i="9"/>
  <c r="D62"/>
  <c r="F4" i="32"/>
  <c r="F4" i="31"/>
  <c r="E28" i="24"/>
  <c r="D21" i="9"/>
  <c r="B27"/>
  <c r="Z6" i="31"/>
  <c r="B9" i="9"/>
  <c r="C14" i="24"/>
  <c r="R7" i="32"/>
  <c r="Z5" i="33"/>
  <c r="E24" i="24"/>
  <c r="D13" i="9"/>
  <c r="Z5" i="32"/>
  <c r="Z5" i="31"/>
  <c r="C36" i="9"/>
  <c r="C62"/>
  <c r="B32" i="24"/>
  <c r="B24" i="9"/>
  <c r="B37"/>
  <c r="B49"/>
  <c r="B61"/>
  <c r="R5" i="33"/>
  <c r="W26" i="31"/>
  <c r="F38" i="9" s="1"/>
  <c r="A27" i="36"/>
  <c r="A27" i="35"/>
  <c r="F64" i="9"/>
  <c r="A21" i="38"/>
  <c r="L20" i="4"/>
  <c r="L13"/>
  <c r="A14" i="37"/>
  <c r="T26" i="33"/>
  <c r="G61" i="9" s="1"/>
  <c r="F26" i="33"/>
  <c r="E58" i="9" s="1"/>
  <c r="I39" i="24"/>
  <c r="C40"/>
  <c r="Z26" i="32"/>
  <c r="E51" i="9" s="1"/>
  <c r="F38" i="24"/>
  <c r="H28"/>
  <c r="G28"/>
  <c r="F28"/>
  <c r="I29"/>
  <c r="I32"/>
  <c r="T26" i="31"/>
  <c r="G37" i="9" s="1"/>
  <c r="I26" i="31"/>
  <c r="H34" i="9" s="1"/>
  <c r="I31" i="24"/>
  <c r="R29" i="35"/>
  <c r="B23" i="24"/>
  <c r="B11"/>
  <c r="D63" i="9"/>
  <c r="H20" i="24"/>
  <c r="J26"/>
  <c r="K26" s="1"/>
  <c r="M26"/>
  <c r="Z5" i="2"/>
  <c r="Z7"/>
  <c r="J48" i="28"/>
  <c r="J23"/>
  <c r="I42"/>
  <c r="I40"/>
  <c r="I22"/>
  <c r="H15"/>
  <c r="H44"/>
  <c r="I17"/>
  <c r="I37"/>
  <c r="I41"/>
  <c r="I30"/>
  <c r="I18"/>
  <c r="I46"/>
  <c r="J29"/>
  <c r="I24"/>
  <c r="I32"/>
  <c r="J27"/>
  <c r="I45"/>
  <c r="J15"/>
  <c r="I25"/>
  <c r="I29"/>
  <c r="I49"/>
  <c r="D41" i="6"/>
  <c r="B28" i="39"/>
  <c r="H40" i="24"/>
  <c r="C26" i="33"/>
  <c r="F57" i="9" s="1"/>
  <c r="B26" i="33"/>
  <c r="E57" i="9" s="1"/>
  <c r="J29" i="38"/>
  <c r="G39" i="24"/>
  <c r="G26" i="33"/>
  <c r="F58" i="9" s="1"/>
  <c r="X26" i="32"/>
  <c r="G50" i="9" s="1"/>
  <c r="S26" i="32"/>
  <c r="F49" i="9" s="1"/>
  <c r="N26" i="32"/>
  <c r="E48" i="9" s="1"/>
  <c r="J50" i="24"/>
  <c r="K50" s="1"/>
  <c r="M50"/>
  <c r="Y26" i="32"/>
  <c r="H50" i="9" s="1"/>
  <c r="D26" i="32"/>
  <c r="G45" i="9" s="1"/>
  <c r="AC26" i="32"/>
  <c r="H51" i="9" s="1"/>
  <c r="AA26" i="32"/>
  <c r="F51" i="9" s="1"/>
  <c r="R5" i="32"/>
  <c r="E50" i="24"/>
  <c r="D22"/>
  <c r="C50"/>
  <c r="I27"/>
  <c r="H16"/>
  <c r="D25" i="4"/>
  <c r="I9" i="24"/>
  <c r="H9"/>
  <c r="AA26" i="31"/>
  <c r="F39" i="9" s="1"/>
  <c r="Z29" i="36"/>
  <c r="F9" i="24"/>
  <c r="L26" i="31"/>
  <c r="G35" i="9" s="1"/>
  <c r="H33" i="24"/>
  <c r="F16"/>
  <c r="G31"/>
  <c r="D31"/>
  <c r="J26" i="30"/>
  <c r="E23" i="9" s="1"/>
  <c r="C27"/>
  <c r="C18" i="24"/>
  <c r="D23" i="6" s="1"/>
  <c r="F15" i="24"/>
  <c r="AC26" i="30"/>
  <c r="H27" i="9" s="1"/>
  <c r="G36" i="24"/>
  <c r="AC26" i="2"/>
  <c r="H15" i="9"/>
  <c r="G14" i="24"/>
  <c r="A21" i="30"/>
  <c r="A20" i="4"/>
  <c r="A17" i="38"/>
  <c r="A25" i="36"/>
  <c r="A16" i="4"/>
  <c r="A19" i="36"/>
  <c r="A25" i="37"/>
  <c r="A25" i="35"/>
  <c r="A11" i="33"/>
  <c r="A23" i="31"/>
  <c r="A25" i="30"/>
  <c r="A14" i="25"/>
  <c r="L12" i="4"/>
  <c r="L22"/>
  <c r="A19" i="38"/>
  <c r="A23" i="36"/>
  <c r="A20" i="25"/>
  <c r="A11" i="30"/>
  <c r="A23"/>
  <c r="A17" i="31"/>
  <c r="A23" i="35"/>
  <c r="A23" i="37"/>
  <c r="A11"/>
  <c r="A21" i="32"/>
  <c r="A21" i="33"/>
  <c r="A25" i="38"/>
  <c r="A10" i="4"/>
  <c r="A18"/>
  <c r="A13" i="37"/>
  <c r="A13" i="35"/>
  <c r="A23" i="33"/>
  <c r="A25" i="32"/>
  <c r="A19" i="31"/>
  <c r="A17" i="30"/>
  <c r="A18" i="25"/>
  <c r="L14" i="4"/>
  <c r="L24"/>
  <c r="A23" i="38"/>
  <c r="A8" i="25"/>
  <c r="A19" i="30"/>
  <c r="A25" i="31"/>
  <c r="A11" i="32"/>
  <c r="A23"/>
  <c r="A17" i="33"/>
  <c r="A11" i="35"/>
  <c r="A21" i="31"/>
  <c r="A21" i="36"/>
  <c r="A13"/>
  <c r="A12" i="4"/>
  <c r="A22"/>
  <c r="A17" i="37"/>
  <c r="A17" i="35"/>
  <c r="A19" i="33"/>
  <c r="A17" i="32"/>
  <c r="A15" i="31"/>
  <c r="A13" i="30"/>
  <c r="A22" i="25"/>
  <c r="L16" i="4"/>
  <c r="A11" i="38"/>
  <c r="A11" i="36"/>
  <c r="A12" i="25"/>
  <c r="A15" i="30"/>
  <c r="A13" i="31"/>
  <c r="A19" i="32"/>
  <c r="A25" i="33"/>
  <c r="A15" i="35"/>
  <c r="A15" i="37"/>
  <c r="G17" i="24"/>
  <c r="X26" i="2"/>
  <c r="G14" i="9" s="1"/>
  <c r="I20" i="24"/>
  <c r="F17"/>
  <c r="I16" i="28"/>
  <c r="I47"/>
  <c r="H23"/>
  <c r="J34"/>
  <c r="I19"/>
  <c r="J45"/>
  <c r="J46"/>
  <c r="J14"/>
  <c r="I15"/>
  <c r="J39"/>
  <c r="J30"/>
  <c r="I13"/>
  <c r="J28"/>
  <c r="I44"/>
  <c r="J47"/>
  <c r="H26"/>
  <c r="J37"/>
  <c r="H41"/>
  <c r="I33"/>
  <c r="J43"/>
  <c r="J33"/>
  <c r="H25"/>
  <c r="I23"/>
  <c r="H46"/>
  <c r="I31"/>
  <c r="H40"/>
  <c r="J12"/>
  <c r="H37"/>
  <c r="J38"/>
  <c r="H27"/>
  <c r="H45"/>
  <c r="H28"/>
  <c r="H49"/>
  <c r="J20"/>
  <c r="J26"/>
  <c r="J17"/>
  <c r="I27"/>
  <c r="I20"/>
  <c r="J35"/>
  <c r="J49"/>
  <c r="H48"/>
  <c r="H39"/>
  <c r="J24"/>
  <c r="H43"/>
  <c r="H30"/>
  <c r="H35"/>
  <c r="I34"/>
  <c r="H47"/>
  <c r="J31"/>
  <c r="J16"/>
  <c r="J44"/>
  <c r="I50"/>
  <c r="I21"/>
  <c r="J25"/>
  <c r="I37" i="24"/>
  <c r="N29" i="38"/>
  <c r="F29"/>
  <c r="G40" i="24"/>
  <c r="R29" i="38"/>
  <c r="D26" i="33"/>
  <c r="G57" i="9" s="1"/>
  <c r="O26" i="32"/>
  <c r="F48" i="9" s="1"/>
  <c r="B26" i="32"/>
  <c r="E45" i="9" s="1"/>
  <c r="N29" i="37"/>
  <c r="F29"/>
  <c r="C26" i="32"/>
  <c r="F45" i="9" s="1"/>
  <c r="B29" i="37"/>
  <c r="V7" i="32"/>
  <c r="S26" i="31"/>
  <c r="F37" i="9" s="1"/>
  <c r="N26" i="31"/>
  <c r="E36" i="9" s="1"/>
  <c r="F29" i="36"/>
  <c r="B29"/>
  <c r="N29" i="31"/>
  <c r="J49" i="24"/>
  <c r="K49" s="1"/>
  <c r="R29" i="36"/>
  <c r="N29"/>
  <c r="F33" i="24"/>
  <c r="G27"/>
  <c r="E26" i="31"/>
  <c r="H33" i="9" s="1"/>
  <c r="B27" i="24"/>
  <c r="E9"/>
  <c r="D39" i="9"/>
  <c r="E49" i="24"/>
  <c r="N5" i="31"/>
  <c r="C37" i="9"/>
  <c r="C35"/>
  <c r="D32" i="24"/>
  <c r="AA26" i="30"/>
  <c r="F27" i="9" s="1"/>
  <c r="Z29" i="35"/>
  <c r="V29"/>
  <c r="T26" i="30"/>
  <c r="G25" i="9" s="1"/>
  <c r="I35" i="24"/>
  <c r="P26" i="30"/>
  <c r="G24" i="9" s="1"/>
  <c r="F36" i="24"/>
  <c r="O36" s="1"/>
  <c r="E26" i="30"/>
  <c r="H21" i="9" s="1"/>
  <c r="R4" i="30"/>
  <c r="E15" i="24"/>
  <c r="H36"/>
  <c r="J29" i="35"/>
  <c r="H25" i="24"/>
  <c r="C5" i="4"/>
  <c r="H5" s="1"/>
  <c r="AB26" i="2"/>
  <c r="G15" i="9" s="1"/>
  <c r="I17" i="24"/>
  <c r="J29" i="34"/>
  <c r="F21" i="24"/>
  <c r="E26" i="2"/>
  <c r="H9" i="9" s="1"/>
  <c r="M26" i="2"/>
  <c r="H11" i="9" s="1"/>
  <c r="K26" i="2"/>
  <c r="F11" i="9" s="1"/>
  <c r="V26" i="2"/>
  <c r="E14" i="9" s="1"/>
  <c r="F26" i="2"/>
  <c r="E10" i="9" s="1"/>
  <c r="C17" i="24"/>
  <c r="E17"/>
  <c r="B19"/>
  <c r="C20"/>
  <c r="B35"/>
  <c r="D25"/>
  <c r="D19"/>
  <c r="Z6" i="30"/>
  <c r="B17" i="24"/>
  <c r="F7" i="30"/>
  <c r="C28" i="24"/>
  <c r="F4" i="2"/>
  <c r="V4"/>
  <c r="F4" i="30"/>
  <c r="D15" i="24"/>
  <c r="D50"/>
  <c r="D11"/>
  <c r="E23"/>
  <c r="C49"/>
  <c r="E40"/>
  <c r="B40"/>
  <c r="B37"/>
  <c r="C31"/>
  <c r="N6" i="32"/>
  <c r="F4" i="33"/>
  <c r="B6" i="32"/>
  <c r="D24" i="24"/>
  <c r="C51"/>
  <c r="D20"/>
  <c r="C11"/>
  <c r="C9"/>
  <c r="O34"/>
  <c r="M34"/>
  <c r="J34"/>
  <c r="K34" s="1"/>
  <c r="F23" i="4"/>
  <c r="F16"/>
  <c r="F14"/>
  <c r="F12"/>
  <c r="F11"/>
  <c r="F10"/>
  <c r="V29" i="33"/>
  <c r="M51" i="24"/>
  <c r="J51"/>
  <c r="K51" s="1"/>
  <c r="V29" i="38"/>
  <c r="R26" i="33"/>
  <c r="E61" i="9" s="1"/>
  <c r="O51" i="24"/>
  <c r="B29" i="38"/>
  <c r="Q26" i="33"/>
  <c r="H60" i="9" s="1"/>
  <c r="N26" i="33"/>
  <c r="E60" i="9" s="1"/>
  <c r="J11" i="24"/>
  <c r="K11" s="1"/>
  <c r="R7" i="33"/>
  <c r="C24" i="24"/>
  <c r="J9"/>
  <c r="K9" s="1"/>
  <c r="M9"/>
  <c r="O50"/>
  <c r="E22" i="4"/>
  <c r="E17"/>
  <c r="E15"/>
  <c r="E14"/>
  <c r="E13"/>
  <c r="E11"/>
  <c r="E10"/>
  <c r="E8"/>
  <c r="V29" i="32"/>
  <c r="F29"/>
  <c r="R29" i="37"/>
  <c r="L26" i="32"/>
  <c r="G47" i="9" s="1"/>
  <c r="V29" i="37"/>
  <c r="F22" i="24"/>
  <c r="K26" i="32"/>
  <c r="F47" i="9" s="1"/>
  <c r="J29" i="37"/>
  <c r="I28" i="24"/>
  <c r="H38"/>
  <c r="C49" i="9"/>
  <c r="F6" i="32"/>
  <c r="B50" i="9"/>
  <c r="D48"/>
  <c r="D50"/>
  <c r="C46"/>
  <c r="D47"/>
  <c r="D45"/>
  <c r="B7" i="32"/>
  <c r="B45" i="9"/>
  <c r="B22" i="24"/>
  <c r="C26" i="6" s="1"/>
  <c r="J5" i="32"/>
  <c r="N4"/>
  <c r="R6"/>
  <c r="J4"/>
  <c r="B4"/>
  <c r="D21" i="4"/>
  <c r="D19"/>
  <c r="D16"/>
  <c r="D15"/>
  <c r="D14"/>
  <c r="D10"/>
  <c r="R29" i="31"/>
  <c r="J29" i="36"/>
  <c r="D7" i="4"/>
  <c r="V29" i="36"/>
  <c r="G33" i="24"/>
  <c r="J33" s="1"/>
  <c r="F32"/>
  <c r="C27"/>
  <c r="C24" i="4"/>
  <c r="C19"/>
  <c r="C17"/>
  <c r="C14"/>
  <c r="C13"/>
  <c r="C10"/>
  <c r="C8"/>
  <c r="J29" i="30"/>
  <c r="M36" i="24"/>
  <c r="B6" i="25"/>
  <c r="C6" s="1"/>
  <c r="F35" i="24"/>
  <c r="G35"/>
  <c r="F25"/>
  <c r="B29" i="35"/>
  <c r="C26" i="30"/>
  <c r="F21" i="9" s="1"/>
  <c r="I26" i="30"/>
  <c r="H22" i="9" s="1"/>
  <c r="B5" i="25"/>
  <c r="C5" s="1"/>
  <c r="F29" i="35"/>
  <c r="U26" i="30"/>
  <c r="H25" i="9" s="1"/>
  <c r="B22" i="25"/>
  <c r="C22" s="1"/>
  <c r="D22" s="1"/>
  <c r="E22" s="1"/>
  <c r="B16"/>
  <c r="C16" s="1"/>
  <c r="D16" s="1"/>
  <c r="B13"/>
  <c r="C13" s="1"/>
  <c r="B12"/>
  <c r="B11"/>
  <c r="C11" s="1"/>
  <c r="B10"/>
  <c r="C10" s="1"/>
  <c r="B8"/>
  <c r="B25" i="24"/>
  <c r="J5" i="30"/>
  <c r="C22" i="9"/>
  <c r="D36" i="24"/>
  <c r="D35"/>
  <c r="J4" i="30"/>
  <c r="B21" i="9"/>
  <c r="E25" i="24"/>
  <c r="C24" i="9"/>
  <c r="B25"/>
  <c r="F29" i="2"/>
  <c r="B17" i="25"/>
  <c r="C17" s="1"/>
  <c r="B13" i="4"/>
  <c r="B14"/>
  <c r="K14" s="1"/>
  <c r="B20" i="25"/>
  <c r="B19"/>
  <c r="V29" i="2"/>
  <c r="B15" i="25"/>
  <c r="C15" s="1"/>
  <c r="D15" s="1"/>
  <c r="B14"/>
  <c r="C14" s="1"/>
  <c r="D14" s="1"/>
  <c r="B11" i="4"/>
  <c r="K11" s="1"/>
  <c r="B15"/>
  <c r="J15" s="1"/>
  <c r="B7" i="25"/>
  <c r="C7" s="1"/>
  <c r="B17" i="4"/>
  <c r="Y26" i="2"/>
  <c r="H14" i="9" s="1"/>
  <c r="N29" i="2"/>
  <c r="B10" i="4"/>
  <c r="H10" s="1"/>
  <c r="R29" i="2"/>
  <c r="J29"/>
  <c r="C19" i="25"/>
  <c r="D19" s="1"/>
  <c r="E19" s="1"/>
  <c r="B19" i="4"/>
  <c r="Z29" i="2"/>
  <c r="V29" i="34"/>
  <c r="G20" i="24"/>
  <c r="O20" s="1"/>
  <c r="N29" i="34"/>
  <c r="F14" i="24"/>
  <c r="Z29" i="34"/>
  <c r="B24" i="4"/>
  <c r="H24" s="1"/>
  <c r="B23"/>
  <c r="B20"/>
  <c r="B18"/>
  <c r="H13"/>
  <c r="B21" i="25"/>
  <c r="C21" s="1"/>
  <c r="Z26" i="2"/>
  <c r="E15" i="9" s="1"/>
  <c r="J17" i="4"/>
  <c r="H14" i="24"/>
  <c r="F19"/>
  <c r="B29" i="34"/>
  <c r="B26" i="2"/>
  <c r="E9" i="9" s="1"/>
  <c r="T26" i="2"/>
  <c r="G13" i="9" s="1"/>
  <c r="R29" i="34"/>
  <c r="H17" i="24"/>
  <c r="C12" i="25"/>
  <c r="I14" i="4"/>
  <c r="J13"/>
  <c r="B18" i="25"/>
  <c r="C18" s="1"/>
  <c r="D18" s="1"/>
  <c r="F29" i="34"/>
  <c r="W26" i="2"/>
  <c r="F14" i="9" s="1"/>
  <c r="J14" s="1"/>
  <c r="B29" i="2"/>
  <c r="B9" i="25"/>
  <c r="C9" s="1"/>
  <c r="D9" s="1"/>
  <c r="C14" i="9"/>
  <c r="V6" i="2"/>
  <c r="V7"/>
  <c r="D12" i="9"/>
  <c r="N4" i="2"/>
  <c r="J5"/>
  <c r="C21" i="24"/>
  <c r="B11" i="9"/>
  <c r="B10"/>
  <c r="E18" i="24"/>
  <c r="B18"/>
  <c r="C10" i="9"/>
  <c r="D9"/>
  <c r="B4" i="2"/>
  <c r="B7"/>
  <c r="D37" i="6"/>
  <c r="D11" i="25"/>
  <c r="E11" s="1"/>
  <c r="K33" i="24"/>
  <c r="M33"/>
  <c r="O33"/>
  <c r="C8" i="25"/>
  <c r="D8" s="1"/>
  <c r="H14" i="4"/>
  <c r="J14" i="24"/>
  <c r="K14" s="1"/>
  <c r="M14"/>
  <c r="I19" i="4"/>
  <c r="H19"/>
  <c r="J10"/>
  <c r="K10"/>
  <c r="A32" i="33" l="1"/>
  <c r="E10" i="6" s="1"/>
  <c r="D10"/>
  <c r="Z29" i="30"/>
  <c r="D9" i="4"/>
  <c r="A31" i="32"/>
  <c r="C22" i="24"/>
  <c r="C35"/>
  <c r="B5" i="4"/>
  <c r="J6" i="32"/>
  <c r="F5"/>
  <c r="A14" i="38"/>
  <c r="A13" i="4"/>
  <c r="A14" i="30"/>
  <c r="N5" i="2"/>
  <c r="D23" i="24"/>
  <c r="C39" i="9"/>
  <c r="A28" i="37"/>
  <c r="A21" i="4"/>
  <c r="A17"/>
  <c r="A11" i="25"/>
  <c r="A18" i="30"/>
  <c r="A22" i="37"/>
  <c r="A10" i="38"/>
  <c r="A27" i="37"/>
  <c r="A27" i="32"/>
  <c r="A27" i="38"/>
  <c r="A28" i="30"/>
  <c r="I23" i="4"/>
  <c r="K17"/>
  <c r="O11" i="24"/>
  <c r="D18"/>
  <c r="D21" i="6"/>
  <c r="D27" i="9"/>
  <c r="V6" i="31"/>
  <c r="D36" i="9"/>
  <c r="A14" i="31"/>
  <c r="A14" i="32"/>
  <c r="F25" i="4"/>
  <c r="D40" i="24"/>
  <c r="B4" i="33"/>
  <c r="C33" i="24"/>
  <c r="D24" i="6" s="1"/>
  <c r="D24" i="9"/>
  <c r="C23"/>
  <c r="C63"/>
  <c r="O10" i="24"/>
  <c r="L21" i="4"/>
  <c r="L17"/>
  <c r="A19" i="25"/>
  <c r="A22" i="31"/>
  <c r="A10" i="32"/>
  <c r="A18"/>
  <c r="A22" i="33"/>
  <c r="A14" i="35"/>
  <c r="A18" i="36"/>
  <c r="A18" i="37"/>
  <c r="A22" i="38"/>
  <c r="A28" i="32"/>
  <c r="A28" i="38"/>
  <c r="A28" i="33"/>
  <c r="E52" i="9"/>
  <c r="H6" i="28"/>
  <c r="K15" i="4"/>
  <c r="K13"/>
  <c r="F7" i="31"/>
  <c r="A31"/>
  <c r="J7" i="33"/>
  <c r="F7" i="4"/>
  <c r="B5" i="32"/>
  <c r="C26" i="9"/>
  <c r="B16" i="24"/>
  <c r="O9"/>
  <c r="C50" i="9"/>
  <c r="B46"/>
  <c r="A14" i="33"/>
  <c r="A14" i="36"/>
  <c r="B36" i="24"/>
  <c r="C20" i="6" s="1"/>
  <c r="J5" i="33"/>
  <c r="D61" i="9"/>
  <c r="A9" i="4"/>
  <c r="A15" i="25"/>
  <c r="A7"/>
  <c r="A22" i="30"/>
  <c r="A10" i="31"/>
  <c r="A22" i="35"/>
  <c r="A10" i="36"/>
  <c r="A10" i="37"/>
  <c r="A27" i="30"/>
  <c r="I7" i="28"/>
  <c r="I5"/>
  <c r="H9"/>
  <c r="O45" i="24"/>
  <c r="J18" i="4"/>
  <c r="I8" i="28"/>
  <c r="Z6" i="2"/>
  <c r="C30" i="24"/>
  <c r="D17"/>
  <c r="Z4" i="2"/>
  <c r="F7" i="33"/>
  <c r="C32" i="24"/>
  <c r="B33" i="9"/>
  <c r="J6" i="2"/>
  <c r="C11" i="9"/>
  <c r="D16" i="24"/>
  <c r="B13" i="9"/>
  <c r="D27" i="24"/>
  <c r="B35" i="9"/>
  <c r="D11"/>
  <c r="E33" i="24"/>
  <c r="D33" i="9"/>
  <c r="B39"/>
  <c r="C15" i="24"/>
  <c r="B58" i="9"/>
  <c r="B62"/>
  <c r="B38"/>
  <c r="I10" i="28"/>
  <c r="H36"/>
  <c r="I11"/>
  <c r="O43" i="24"/>
  <c r="O47"/>
  <c r="H10" i="28"/>
  <c r="H11"/>
  <c r="O46" i="24"/>
  <c r="O42"/>
  <c r="J23"/>
  <c r="K23" s="1"/>
  <c r="O48"/>
  <c r="O44"/>
  <c r="J13"/>
  <c r="K13" s="1"/>
  <c r="M13"/>
  <c r="J24"/>
  <c r="K24" s="1"/>
  <c r="O24"/>
  <c r="M24"/>
  <c r="O15"/>
  <c r="K23" i="4"/>
  <c r="O12" i="24"/>
  <c r="O13"/>
  <c r="J26" i="31"/>
  <c r="E35" i="9" s="1"/>
  <c r="E27" i="24"/>
  <c r="Z28" i="41"/>
  <c r="J40" i="24"/>
  <c r="K40" s="1"/>
  <c r="J15"/>
  <c r="K15" s="1"/>
  <c r="O8"/>
  <c r="O7"/>
  <c r="J14" i="4"/>
  <c r="I15"/>
  <c r="J11"/>
  <c r="I17"/>
  <c r="K12"/>
  <c r="J8" i="24"/>
  <c r="K8" s="1"/>
  <c r="J7"/>
  <c r="K7" s="1"/>
  <c r="M7"/>
  <c r="C13" i="9"/>
  <c r="C48"/>
  <c r="C51"/>
  <c r="F24" i="4"/>
  <c r="K24" s="1"/>
  <c r="F22"/>
  <c r="A8" i="41"/>
  <c r="A10"/>
  <c r="A12"/>
  <c r="A14"/>
  <c r="A16"/>
  <c r="A18"/>
  <c r="A20"/>
  <c r="A22"/>
  <c r="A24"/>
  <c r="A8" i="42"/>
  <c r="A10"/>
  <c r="A12"/>
  <c r="A14"/>
  <c r="A16"/>
  <c r="A18"/>
  <c r="A20"/>
  <c r="A22"/>
  <c r="A24"/>
  <c r="I23" i="9"/>
  <c r="A9" i="41"/>
  <c r="A11"/>
  <c r="A13"/>
  <c r="A15"/>
  <c r="A17"/>
  <c r="A19"/>
  <c r="A21"/>
  <c r="A23"/>
  <c r="A25"/>
  <c r="A9" i="42"/>
  <c r="A11"/>
  <c r="A13"/>
  <c r="A15"/>
  <c r="A17"/>
  <c r="A19"/>
  <c r="A21"/>
  <c r="A23"/>
  <c r="A25"/>
  <c r="J20" i="24"/>
  <c r="K20" s="1"/>
  <c r="O23"/>
  <c r="B28" i="42"/>
  <c r="F28"/>
  <c r="J28"/>
  <c r="M12" i="24"/>
  <c r="J12"/>
  <c r="K12" s="1"/>
  <c r="E11" i="27"/>
  <c r="F41" i="6" s="1"/>
  <c r="D39"/>
  <c r="D38"/>
  <c r="E9" i="27"/>
  <c r="E38" i="6"/>
  <c r="D40"/>
  <c r="H10" i="27"/>
  <c r="H8"/>
  <c r="E40" i="6"/>
  <c r="E37"/>
  <c r="M40" i="24"/>
  <c r="M39"/>
  <c r="E10" i="27"/>
  <c r="E7"/>
  <c r="E8"/>
  <c r="F40" i="6" s="1"/>
  <c r="J17" i="24"/>
  <c r="C22" i="6"/>
  <c r="J28" i="24"/>
  <c r="K28" s="1"/>
  <c r="J36"/>
  <c r="F5" i="4"/>
  <c r="K5" s="1"/>
  <c r="B55" i="9"/>
  <c r="O17" i="24"/>
  <c r="C21" i="6"/>
  <c r="D22"/>
  <c r="D20"/>
  <c r="C24"/>
  <c r="D26"/>
  <c r="C23"/>
  <c r="D25"/>
  <c r="M38" i="24"/>
  <c r="C25" i="6"/>
  <c r="I60" i="9"/>
  <c r="J60" s="1"/>
  <c r="O37" i="24"/>
  <c r="J37"/>
  <c r="K37" s="1"/>
  <c r="M37"/>
  <c r="O39"/>
  <c r="J30"/>
  <c r="K30" s="1"/>
  <c r="O30"/>
  <c r="J29"/>
  <c r="K29" s="1"/>
  <c r="O29"/>
  <c r="O22"/>
  <c r="J22"/>
  <c r="M22"/>
  <c r="O38"/>
  <c r="F53" i="9"/>
  <c r="M29" i="24"/>
  <c r="J16"/>
  <c r="K16" s="1"/>
  <c r="M16"/>
  <c r="J32"/>
  <c r="K32" s="1"/>
  <c r="M32"/>
  <c r="O32"/>
  <c r="J31"/>
  <c r="K31" s="1"/>
  <c r="M31"/>
  <c r="O31"/>
  <c r="O27"/>
  <c r="M27"/>
  <c r="J27"/>
  <c r="O16"/>
  <c r="O35"/>
  <c r="J35"/>
  <c r="K35" s="1"/>
  <c r="M35"/>
  <c r="J25"/>
  <c r="O25"/>
  <c r="M25"/>
  <c r="I21" i="9"/>
  <c r="J21" s="1"/>
  <c r="H29"/>
  <c r="N29" i="35"/>
  <c r="I25" i="9"/>
  <c r="M23" i="24"/>
  <c r="O21"/>
  <c r="M21"/>
  <c r="J21"/>
  <c r="K21" s="1"/>
  <c r="I11" i="9"/>
  <c r="J11" s="1"/>
  <c r="O18" i="24"/>
  <c r="M18"/>
  <c r="J18"/>
  <c r="K18" s="1"/>
  <c r="I10" i="4"/>
  <c r="M20" i="24"/>
  <c r="H23" i="4"/>
  <c r="H18"/>
  <c r="I12"/>
  <c r="J12"/>
  <c r="H19" i="24"/>
  <c r="M19" s="1"/>
  <c r="D21" i="25"/>
  <c r="E21" s="1"/>
  <c r="D5"/>
  <c r="E5" s="1"/>
  <c r="D12"/>
  <c r="E12" s="1"/>
  <c r="D59" i="9"/>
  <c r="B60"/>
  <c r="C60"/>
  <c r="B34"/>
  <c r="D34"/>
  <c r="O14" i="24"/>
  <c r="F25" i="6"/>
  <c r="D17" i="25"/>
  <c r="J26" i="9"/>
  <c r="I26"/>
  <c r="I61"/>
  <c r="J61"/>
  <c r="I27"/>
  <c r="D7" i="25"/>
  <c r="E7" s="1"/>
  <c r="F7" s="1"/>
  <c r="I10" i="9"/>
  <c r="J10" s="1"/>
  <c r="F17"/>
  <c r="J25"/>
  <c r="I47"/>
  <c r="J47" s="1"/>
  <c r="J23"/>
  <c r="A31" i="2"/>
  <c r="B22" i="4"/>
  <c r="B21"/>
  <c r="D18"/>
  <c r="I18" s="1"/>
  <c r="B16"/>
  <c r="D13"/>
  <c r="I13" s="1"/>
  <c r="D11"/>
  <c r="I11" s="1"/>
  <c r="B9"/>
  <c r="N29" i="33"/>
  <c r="B29"/>
  <c r="D8" i="4"/>
  <c r="B8"/>
  <c r="J8" s="1"/>
  <c r="B7"/>
  <c r="F40" i="9"/>
  <c r="F41" s="1"/>
  <c r="C25" i="4"/>
  <c r="I23" i="25" s="1"/>
  <c r="O26" i="24"/>
  <c r="E18" i="25"/>
  <c r="F18" s="1"/>
  <c r="G18" s="1"/>
  <c r="H18" s="1"/>
  <c r="J23" i="4"/>
  <c r="B24" i="25"/>
  <c r="D10"/>
  <c r="H17" i="4"/>
  <c r="D13" i="25"/>
  <c r="E13" s="1"/>
  <c r="F13" s="1"/>
  <c r="F29" i="9"/>
  <c r="I24"/>
  <c r="J24" s="1"/>
  <c r="H41"/>
  <c r="G65"/>
  <c r="O40" i="24"/>
  <c r="F65" i="9"/>
  <c r="J39" i="24"/>
  <c r="K39" s="1"/>
  <c r="M49"/>
  <c r="M30"/>
  <c r="D33"/>
  <c r="E21" i="4"/>
  <c r="C21"/>
  <c r="E19"/>
  <c r="J19" s="1"/>
  <c r="F18"/>
  <c r="K18" s="1"/>
  <c r="C16"/>
  <c r="C12"/>
  <c r="H12" s="1"/>
  <c r="C11"/>
  <c r="F9"/>
  <c r="Z29" i="33"/>
  <c r="F29"/>
  <c r="E7" i="4"/>
  <c r="A31" i="30"/>
  <c r="F22" i="25"/>
  <c r="E8"/>
  <c r="F8" s="1"/>
  <c r="E17" i="9"/>
  <c r="I9"/>
  <c r="J9" s="1"/>
  <c r="H17"/>
  <c r="I14"/>
  <c r="E16" i="25"/>
  <c r="F16" s="1"/>
  <c r="F21"/>
  <c r="F19"/>
  <c r="E14"/>
  <c r="F14" s="1"/>
  <c r="F11"/>
  <c r="G11" s="1"/>
  <c r="F12"/>
  <c r="G12" s="1"/>
  <c r="K17" i="24"/>
  <c r="G17" i="9"/>
  <c r="I13"/>
  <c r="J13" s="1"/>
  <c r="I15"/>
  <c r="J15"/>
  <c r="E15" i="25"/>
  <c r="F15" s="1"/>
  <c r="I45" i="9"/>
  <c r="J45" s="1"/>
  <c r="I48"/>
  <c r="J48" s="1"/>
  <c r="E65"/>
  <c r="I57"/>
  <c r="J57" s="1"/>
  <c r="J51"/>
  <c r="I51"/>
  <c r="I49"/>
  <c r="J49" s="1"/>
  <c r="I39"/>
  <c r="J39"/>
  <c r="I36"/>
  <c r="J36" s="1"/>
  <c r="J63"/>
  <c r="I63"/>
  <c r="I33"/>
  <c r="J33" s="1"/>
  <c r="G41"/>
  <c r="I34"/>
  <c r="J34" s="1"/>
  <c r="E41"/>
  <c r="I12"/>
  <c r="J12" s="1"/>
  <c r="K16" i="4"/>
  <c r="H16"/>
  <c r="J9"/>
  <c r="H8"/>
  <c r="E9" i="25"/>
  <c r="M17" i="24"/>
  <c r="G53" i="9"/>
  <c r="H65"/>
  <c r="J27"/>
  <c r="G29"/>
  <c r="H53"/>
  <c r="J21" i="4"/>
  <c r="C20" i="25"/>
  <c r="I35" i="9"/>
  <c r="J35" s="1"/>
  <c r="I50"/>
  <c r="J50"/>
  <c r="I37"/>
  <c r="J37" s="1"/>
  <c r="J38"/>
  <c r="I38"/>
  <c r="I58"/>
  <c r="J58"/>
  <c r="E53"/>
  <c r="I46"/>
  <c r="J46" s="1"/>
  <c r="I59"/>
  <c r="J59" s="1"/>
  <c r="J62"/>
  <c r="I62"/>
  <c r="G22" i="25"/>
  <c r="D6"/>
  <c r="E29" i="9"/>
  <c r="F26" i="4"/>
  <c r="E26"/>
  <c r="I22" i="9"/>
  <c r="J22" s="1"/>
  <c r="J38" i="24"/>
  <c r="K38" s="1"/>
  <c r="M28"/>
  <c r="M15"/>
  <c r="O28"/>
  <c r="A32" i="31" l="1"/>
  <c r="E8" i="6" s="1"/>
  <c r="D8"/>
  <c r="A32" i="32"/>
  <c r="E9" i="6" s="1"/>
  <c r="D9"/>
  <c r="F21"/>
  <c r="K9" i="4"/>
  <c r="D26"/>
  <c r="F38" i="6"/>
  <c r="F37"/>
  <c r="F39"/>
  <c r="F20"/>
  <c r="K36" i="24"/>
  <c r="I53" i="9"/>
  <c r="J53" s="1"/>
  <c r="F26" i="6"/>
  <c r="K22" i="24"/>
  <c r="F5" i="25"/>
  <c r="G5" s="1"/>
  <c r="H5" s="1"/>
  <c r="I5" s="1"/>
  <c r="J5" s="1"/>
  <c r="F23" i="6"/>
  <c r="K27" i="24"/>
  <c r="F22" i="6"/>
  <c r="K25" i="24"/>
  <c r="I29" i="9"/>
  <c r="J29" s="1"/>
  <c r="J19" i="24"/>
  <c r="O19"/>
  <c r="E17" i="25"/>
  <c r="F17" s="1"/>
  <c r="G13"/>
  <c r="H13" s="1"/>
  <c r="I13" s="1"/>
  <c r="J13" s="1"/>
  <c r="G7"/>
  <c r="H7" s="1"/>
  <c r="I7" s="1"/>
  <c r="J7" s="1"/>
  <c r="H11" i="4"/>
  <c r="C26"/>
  <c r="K7"/>
  <c r="I7"/>
  <c r="H7"/>
  <c r="B26"/>
  <c r="K26" s="1"/>
  <c r="J7"/>
  <c r="J16"/>
  <c r="I16"/>
  <c r="K21"/>
  <c r="H21"/>
  <c r="I21"/>
  <c r="A32" i="2"/>
  <c r="E6" i="6" s="1"/>
  <c r="D6"/>
  <c r="G8" i="25"/>
  <c r="H8" s="1"/>
  <c r="D7" i="6"/>
  <c r="A32" i="30"/>
  <c r="E7" i="6" s="1"/>
  <c r="E10" i="25"/>
  <c r="I8" i="4"/>
  <c r="K8"/>
  <c r="H9"/>
  <c r="I9"/>
  <c r="J22"/>
  <c r="I22"/>
  <c r="H22"/>
  <c r="K22"/>
  <c r="G16" i="25"/>
  <c r="G15"/>
  <c r="H15" s="1"/>
  <c r="H16"/>
  <c r="I16" s="1"/>
  <c r="J16" s="1"/>
  <c r="I41" i="9"/>
  <c r="J41" s="1"/>
  <c r="I65"/>
  <c r="J65" s="1"/>
  <c r="I18" i="25"/>
  <c r="J18" s="1"/>
  <c r="G14"/>
  <c r="H14" s="1"/>
  <c r="I14" s="1"/>
  <c r="J14" s="1"/>
  <c r="G19"/>
  <c r="G21"/>
  <c r="H21" s="1"/>
  <c r="H22"/>
  <c r="I22" s="1"/>
  <c r="J22" s="1"/>
  <c r="F9"/>
  <c r="G9" s="1"/>
  <c r="E6"/>
  <c r="F6" s="1"/>
  <c r="G6" s="1"/>
  <c r="C24"/>
  <c r="D20"/>
  <c r="E20" s="1"/>
  <c r="H12"/>
  <c r="I12" s="1"/>
  <c r="J12" s="1"/>
  <c r="H11"/>
  <c r="I11" s="1"/>
  <c r="J11" s="1"/>
  <c r="H19"/>
  <c r="I17" i="9"/>
  <c r="J17" s="1"/>
  <c r="J26" i="4" l="1"/>
  <c r="L26"/>
  <c r="A8" i="6"/>
  <c r="A9"/>
  <c r="A10"/>
  <c r="K19" i="24"/>
  <c r="F24" i="6"/>
  <c r="I8" i="25"/>
  <c r="J8" s="1"/>
  <c r="G17"/>
  <c r="H17" s="1"/>
  <c r="I17" s="1"/>
  <c r="J17" s="1"/>
  <c r="F7" i="6"/>
  <c r="I19" i="9" s="1"/>
  <c r="A7" i="6"/>
  <c r="F6"/>
  <c r="I7" i="9" s="1"/>
  <c r="F10" i="6"/>
  <c r="I55" i="9" s="1"/>
  <c r="A6" i="6"/>
  <c r="F9"/>
  <c r="I43" i="9" s="1"/>
  <c r="F8" i="6"/>
  <c r="I31" i="9" s="1"/>
  <c r="H26" i="4"/>
  <c r="I26"/>
  <c r="I19" i="25"/>
  <c r="J19" s="1"/>
  <c r="F10"/>
  <c r="G10" s="1"/>
  <c r="F20"/>
  <c r="E24"/>
  <c r="H9"/>
  <c r="I9" s="1"/>
  <c r="J9" s="1"/>
  <c r="I21"/>
  <c r="J21" s="1"/>
  <c r="I15"/>
  <c r="J15" s="1"/>
  <c r="H6"/>
  <c r="I6" s="1"/>
  <c r="D24"/>
  <c r="H10" l="1"/>
  <c r="I10" s="1"/>
  <c r="J10" s="1"/>
  <c r="J6"/>
  <c r="G20"/>
  <c r="G24" s="1"/>
  <c r="F24"/>
  <c r="H20" l="1"/>
  <c r="H24" s="1"/>
  <c r="I20" l="1"/>
  <c r="J20" l="1"/>
  <c r="I24"/>
  <c r="J24" s="1"/>
</calcChain>
</file>

<file path=xl/sharedStrings.xml><?xml version="1.0" encoding="utf-8"?>
<sst xmlns="http://schemas.openxmlformats.org/spreadsheetml/2006/main" count="634" uniqueCount="269">
  <si>
    <t>Schnitt</t>
  </si>
  <si>
    <t>Gesamt</t>
  </si>
  <si>
    <r>
      <t xml:space="preserve">geholte Schläge auf den Erstplatzierten /
</t>
    </r>
    <r>
      <rPr>
        <sz val="8"/>
        <color indexed="10"/>
        <rFont val="Arial"/>
        <family val="2"/>
      </rPr>
      <t>abgegebene Schläge auf den Erstplatzierten</t>
    </r>
  </si>
  <si>
    <t>Mannschaft des Tages</t>
  </si>
  <si>
    <t>Besondere Vorkommnisse:</t>
  </si>
  <si>
    <t>Schiedsgericht:</t>
  </si>
  <si>
    <t>OSR:</t>
  </si>
  <si>
    <t>SR:</t>
  </si>
  <si>
    <t>ESR:</t>
  </si>
  <si>
    <t xml:space="preserve">Turnierleitung: </t>
  </si>
  <si>
    <t>1.</t>
  </si>
  <si>
    <t>2.</t>
  </si>
  <si>
    <t>3.</t>
  </si>
  <si>
    <t>4.</t>
  </si>
  <si>
    <t>5.</t>
  </si>
  <si>
    <t>6.</t>
  </si>
  <si>
    <t>8.</t>
  </si>
  <si>
    <t>P.-Nr.</t>
  </si>
  <si>
    <t>Nachname</t>
  </si>
  <si>
    <t>Vorname</t>
  </si>
  <si>
    <t>Verein</t>
  </si>
  <si>
    <t>Nachname, Vorname</t>
  </si>
  <si>
    <t>Kategorie</t>
  </si>
  <si>
    <t>Name</t>
  </si>
  <si>
    <t>Nr.</t>
  </si>
  <si>
    <t>Kürzel</t>
  </si>
  <si>
    <t>Spieler 1</t>
  </si>
  <si>
    <t>Spieler 2</t>
  </si>
  <si>
    <t>Spieler 3</t>
  </si>
  <si>
    <t>Spieler 4</t>
  </si>
  <si>
    <t>Spieler 5</t>
  </si>
  <si>
    <t>Spieler 6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</si>
  <si>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</si>
  <si>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</si>
  <si>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</si>
  <si>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</si>
  <si>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</si>
  <si>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</si>
  <si>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</si>
  <si>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</si>
  <si>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</si>
  <si>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</si>
  <si>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</si>
  <si>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</si>
  <si>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</si>
  <si>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</si>
  <si>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</si>
  <si>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</si>
  <si>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</si>
  <si>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</si>
  <si>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</si>
  <si>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</si>
  <si>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</si>
  <si>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</si>
  <si>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</si>
  <si>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</si>
  <si>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</si>
  <si>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</si>
  <si>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</si>
  <si>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Kat.</t>
  </si>
  <si>
    <t>Pass-Nr.</t>
  </si>
  <si>
    <t>R1</t>
  </si>
  <si>
    <t>R2</t>
  </si>
  <si>
    <t>R3</t>
  </si>
  <si>
    <t>R4</t>
  </si>
  <si>
    <t>Ges</t>
  </si>
  <si>
    <t>Ampl.</t>
  </si>
  <si>
    <t>.</t>
  </si>
  <si>
    <t>Asse</t>
  </si>
  <si>
    <t>Zweien</t>
  </si>
  <si>
    <t>Dreien</t>
  </si>
  <si>
    <t>Vieren</t>
  </si>
  <si>
    <t>Fünfen</t>
  </si>
  <si>
    <t>Sechsen</t>
  </si>
  <si>
    <t>Ottos</t>
  </si>
  <si>
    <t>Anzahl der gespielten Runden</t>
  </si>
  <si>
    <t>Spieler 7</t>
  </si>
  <si>
    <t>Stand :</t>
  </si>
  <si>
    <t>Pl.</t>
  </si>
  <si>
    <t>Abt.</t>
  </si>
  <si>
    <t>Punkte</t>
  </si>
  <si>
    <t>Schläge</t>
  </si>
  <si>
    <t>Platzierung</t>
  </si>
  <si>
    <t>aktuelles Spiel</t>
  </si>
  <si>
    <t>1. Meisterschaftsspiel</t>
  </si>
  <si>
    <t>2. Meisterschaftsspiel</t>
  </si>
  <si>
    <t>3. Meisterschaftsspiel</t>
  </si>
  <si>
    <t>4. Meisterschaftsspiel</t>
  </si>
  <si>
    <t>5. Meisterschaftsspiel</t>
  </si>
  <si>
    <t>6. Meisterschaftsspiel</t>
  </si>
  <si>
    <t>Paßnr.</t>
  </si>
  <si>
    <t>Ver.</t>
  </si>
  <si>
    <t>Anzahl  T</t>
  </si>
  <si>
    <t>Herrenannschaft</t>
  </si>
  <si>
    <t>Teamstafen</t>
  </si>
  <si>
    <t>Teamstrafen</t>
  </si>
  <si>
    <t>Beton</t>
  </si>
  <si>
    <t>Andreas Grzeski, BGV Bergisch Land, 29.09.2013</t>
  </si>
  <si>
    <t>1= keine
Mannschaftsw.</t>
  </si>
  <si>
    <t>Wertungen pro Mannschaftsrunde</t>
  </si>
  <si>
    <t>Runden</t>
  </si>
  <si>
    <t>Vereinsmannschaften in der Liga</t>
  </si>
  <si>
    <t>Einzelspieler</t>
  </si>
  <si>
    <t>Strafpunkte</t>
  </si>
  <si>
    <t>Vereinsmannschaft</t>
  </si>
  <si>
    <t>35.</t>
  </si>
  <si>
    <t>Eternit</t>
  </si>
  <si>
    <t>36.</t>
  </si>
  <si>
    <t>37.</t>
  </si>
  <si>
    <t>Bahn 1</t>
  </si>
  <si>
    <t>Bahn 2</t>
  </si>
  <si>
    <t>Bahn 3</t>
  </si>
  <si>
    <t>Bahn 4</t>
  </si>
  <si>
    <t>Bahn 5</t>
  </si>
  <si>
    <t>Bahn 6</t>
  </si>
  <si>
    <t>Bahn 7</t>
  </si>
  <si>
    <t>Bahn 8</t>
  </si>
  <si>
    <t>Bahn 9</t>
  </si>
  <si>
    <t>Bahn 10</t>
  </si>
  <si>
    <t>Bahn 11</t>
  </si>
  <si>
    <t>Bahn 12</t>
  </si>
  <si>
    <t>Bahn 13</t>
  </si>
  <si>
    <t>Bahn 14</t>
  </si>
  <si>
    <t>Bahn 15</t>
  </si>
  <si>
    <t>Bahn 16</t>
  </si>
  <si>
    <t>Bahn 17</t>
  </si>
  <si>
    <t>Bahn 18</t>
  </si>
  <si>
    <t>Zschäpe</t>
  </si>
  <si>
    <t>Ruth Friederike</t>
  </si>
  <si>
    <t>D</t>
  </si>
  <si>
    <t>VfB Osnabrück I</t>
  </si>
  <si>
    <t>Liekam</t>
  </si>
  <si>
    <t>Sarah</t>
  </si>
  <si>
    <t>VfB Osnabrück II</t>
  </si>
  <si>
    <t>Rechenmacher</t>
  </si>
  <si>
    <t>Jens</t>
  </si>
  <si>
    <t>Sm1</t>
  </si>
  <si>
    <t>Luttmann</t>
  </si>
  <si>
    <t>Herbert</t>
  </si>
  <si>
    <t>Sm2</t>
  </si>
  <si>
    <t>Hoogen</t>
  </si>
  <si>
    <t>Björn</t>
  </si>
  <si>
    <t>H</t>
  </si>
  <si>
    <t>Böttcher</t>
  </si>
  <si>
    <t>Wilhelm</t>
  </si>
  <si>
    <t>Schulte</t>
  </si>
  <si>
    <t>Udo</t>
  </si>
  <si>
    <t>Westerfeld</t>
  </si>
  <si>
    <t>Stefan</t>
  </si>
  <si>
    <t>VfB Osnabrück</t>
  </si>
  <si>
    <t>Neuhäuser</t>
  </si>
  <si>
    <t>Dieter</t>
  </si>
  <si>
    <t>Schlüter</t>
  </si>
  <si>
    <t>Wilfried</t>
  </si>
  <si>
    <t>Dettmer</t>
  </si>
  <si>
    <t>Peter</t>
  </si>
  <si>
    <t>Ingo</t>
  </si>
  <si>
    <t>Ramcke</t>
  </si>
  <si>
    <t>Tobias</t>
  </si>
  <si>
    <t>Möller</t>
  </si>
  <si>
    <t>Markus</t>
  </si>
  <si>
    <t>Dettmer-Melendez</t>
  </si>
  <si>
    <t>Erik</t>
  </si>
  <si>
    <t>Schm</t>
  </si>
  <si>
    <t>Lena</t>
  </si>
  <si>
    <t>Schw</t>
  </si>
  <si>
    <t>Höing</t>
  </si>
  <si>
    <t>Carlotta</t>
  </si>
  <si>
    <t>Vennemann</t>
  </si>
  <si>
    <t>Dirk</t>
  </si>
  <si>
    <t>Jens-Bob</t>
  </si>
  <si>
    <t>Dunker</t>
  </si>
  <si>
    <t>Sven</t>
  </si>
  <si>
    <t>Beneking</t>
  </si>
  <si>
    <t>Erwin</t>
  </si>
  <si>
    <t>MC GM-Hütte</t>
  </si>
  <si>
    <t>Wessendorf</t>
  </si>
  <si>
    <t>Klaus</t>
  </si>
  <si>
    <t>Stallkamp</t>
  </si>
  <si>
    <t>Andreas</t>
  </si>
  <si>
    <t>Thomas</t>
  </si>
  <si>
    <t>Pfeffer</t>
  </si>
  <si>
    <t>Reinhard</t>
  </si>
  <si>
    <t>Ralf</t>
  </si>
  <si>
    <t>Louven</t>
  </si>
  <si>
    <t>Hans</t>
  </si>
  <si>
    <t>Dennis</t>
  </si>
  <si>
    <t>Jm</t>
  </si>
  <si>
    <t>Börger</t>
  </si>
  <si>
    <t>Pascal</t>
  </si>
  <si>
    <t>Lingemann</t>
  </si>
  <si>
    <t>Konrad</t>
  </si>
  <si>
    <t>1. Osnabrücker MC</t>
  </si>
  <si>
    <t>Christin</t>
  </si>
  <si>
    <t>Scharegge</t>
  </si>
  <si>
    <t>Plegge</t>
  </si>
  <si>
    <t>Heike</t>
  </si>
  <si>
    <t>Sw1</t>
  </si>
  <si>
    <t>Katharina</t>
  </si>
  <si>
    <t>van der Wals</t>
  </si>
  <si>
    <t>1. MGC Epe</t>
  </si>
  <si>
    <t>Mark</t>
  </si>
  <si>
    <t>Vielhauer</t>
  </si>
  <si>
    <t>Marie Luise</t>
  </si>
  <si>
    <t>Wehmeyer</t>
  </si>
  <si>
    <t>Schreiber</t>
  </si>
  <si>
    <t>Hilbert</t>
  </si>
  <si>
    <t>Georg</t>
  </si>
  <si>
    <t>Mönning</t>
  </si>
  <si>
    <t>Richard</t>
  </si>
  <si>
    <t>Ergebnisliste (Bezirksliga Staffel 2)</t>
  </si>
  <si>
    <t>1. Spieltag - 02.04.2017 in GM-Hütte</t>
  </si>
  <si>
    <t>Bezirksliga Staffel 2</t>
  </si>
  <si>
    <t>Tabelle nach dem 1. Spieltag</t>
  </si>
  <si>
    <t>Vfb Osnabrück I</t>
  </si>
  <si>
    <t>Vfb Osnabrück II</t>
  </si>
  <si>
    <t>GM-Hütte</t>
  </si>
  <si>
    <t>Barenteich OMC</t>
  </si>
  <si>
    <t>Nettetal</t>
  </si>
  <si>
    <t>Epe</t>
  </si>
  <si>
    <t>Abteilung 1</t>
  </si>
  <si>
    <t>Dieter Neuhäuser</t>
  </si>
  <si>
    <t>Wilfried van der Wals</t>
  </si>
  <si>
    <t>Konrad Lingemann</t>
  </si>
  <si>
    <t>Reinhard Pfeffer</t>
  </si>
  <si>
    <t>Jasmin Beneking</t>
  </si>
  <si>
    <t>GMH</t>
  </si>
  <si>
    <t>OMC</t>
  </si>
  <si>
    <t>VfB</t>
  </si>
  <si>
    <t>EPE</t>
  </si>
  <si>
    <t>Zschäpe, Ruth Friederike</t>
  </si>
  <si>
    <t>Liekam, Sarah</t>
  </si>
  <si>
    <t>Rechenmacher, Jens</t>
  </si>
  <si>
    <t>Luttmann, Herbert</t>
  </si>
  <si>
    <t>Hoogen, Björn</t>
  </si>
  <si>
    <t>Böttcher, Wilhelm</t>
  </si>
  <si>
    <t>Schulte, Udo</t>
  </si>
  <si>
    <t>Neuhäuser, Dieter</t>
  </si>
  <si>
    <t>Schlüter, Wilfried</t>
  </si>
  <si>
    <t>Dettmer, Peter</t>
  </si>
  <si>
    <t>Hoogen, Ingo</t>
  </si>
  <si>
    <t>Möller, Markus</t>
  </si>
  <si>
    <t>Dettmer-Melendez, Erik</t>
  </si>
  <si>
    <t>Hoogen, Lena</t>
  </si>
  <si>
    <t>Höing, Carlotta</t>
  </si>
  <si>
    <t>Vennemann, Dirk</t>
  </si>
  <si>
    <t>Zschäpe, Jens-Bob</t>
  </si>
  <si>
    <t>Dunker, Sven</t>
  </si>
  <si>
    <t>Beneking, Erwin</t>
  </si>
  <si>
    <t>Wessendorf, Klaus</t>
  </si>
  <si>
    <t>Stallkamp, Andreas</t>
  </si>
  <si>
    <t>Pfeffer, Reinhard</t>
  </si>
  <si>
    <t>Louven, Hans</t>
  </si>
  <si>
    <t>Louven, Dennis</t>
  </si>
  <si>
    <t>Börger, Pascal</t>
  </si>
  <si>
    <t>Lingemann, Konrad</t>
  </si>
  <si>
    <t>Lingemann, Christin</t>
  </si>
  <si>
    <t>Scharegge, Udo</t>
  </si>
  <si>
    <t>Plegge, Heike</t>
  </si>
  <si>
    <t>Plegge, Katharina</t>
  </si>
  <si>
    <t>van der Wals, Wilfried</t>
  </si>
  <si>
    <t>van der Wals, Dirk</t>
  </si>
  <si>
    <t>van der Wals, Mark</t>
  </si>
  <si>
    <t>Vielhauer, Peter</t>
  </si>
  <si>
    <t>Vielhauer, Marieluise</t>
  </si>
  <si>
    <t>Wehmeyer, Markus</t>
  </si>
  <si>
    <t>Schreiber, Udo</t>
  </si>
  <si>
    <t>Hilbert, Georg</t>
  </si>
  <si>
    <t>Mönning, Richard</t>
  </si>
</sst>
</file>

<file path=xl/styles.xml><?xml version="1.0" encoding="utf-8"?>
<styleSheet xmlns="http://schemas.openxmlformats.org/spreadsheetml/2006/main">
  <numFmts count="6">
    <numFmt numFmtId="164" formatCode="0_ ;[Red]\-0\ "/>
    <numFmt numFmtId="165" formatCode="0.000"/>
    <numFmt numFmtId="166" formatCode="_-* #,##0.00\ [$€]_-;\-* #,##0.00\ [$€]_-;_-* &quot;-&quot;??\ [$€]_-;_-@_-"/>
    <numFmt numFmtId="167" formatCode="\Ø\ 0.000"/>
    <numFmt numFmtId="168" formatCode="0.000;;"/>
    <numFmt numFmtId="169" formatCode="dd/mm/yy;@"/>
  </numFmts>
  <fonts count="44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color indexed="57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name val="Arial"/>
    </font>
    <font>
      <sz val="14"/>
      <name val="Arial"/>
      <family val="2"/>
    </font>
    <font>
      <sz val="12"/>
      <name val="Arial"/>
    </font>
    <font>
      <b/>
      <sz val="24"/>
      <name val="Arial"/>
      <family val="2"/>
    </font>
    <font>
      <sz val="20"/>
      <name val="Arial"/>
      <family val="2"/>
    </font>
    <font>
      <sz val="18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color indexed="22"/>
      <name val="Arial"/>
      <family val="2"/>
    </font>
    <font>
      <u/>
      <sz val="14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sz val="9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7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/>
      <top style="medium">
        <color indexed="64"/>
      </top>
      <bottom style="thin">
        <color indexed="23"/>
      </bottom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64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23"/>
      </bottom>
      <diagonal/>
    </border>
    <border>
      <left/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/>
      <right style="thin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theme="0" tint="-0.499984740745262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23"/>
      </bottom>
      <diagonal/>
    </border>
  </borders>
  <cellStyleXfs count="25">
    <xf numFmtId="0" fontId="0" fillId="0" borderId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8" borderId="0" applyNumberFormat="0" applyBorder="0" applyAlignment="0" applyProtection="0"/>
    <xf numFmtId="0" fontId="19" fillId="13" borderId="0" applyNumberFormat="0" applyBorder="0" applyAlignment="0" applyProtection="0"/>
    <xf numFmtId="0" fontId="20" fillId="6" borderId="1" applyNumberFormat="0" applyAlignment="0" applyProtection="0"/>
    <xf numFmtId="0" fontId="21" fillId="6" borderId="2" applyNumberFormat="0" applyAlignment="0" applyProtection="0"/>
    <xf numFmtId="0" fontId="22" fillId="2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25" fillId="4" borderId="0" applyNumberFormat="0" applyBorder="0" applyAlignment="0" applyProtection="0"/>
    <xf numFmtId="0" fontId="26" fillId="7" borderId="0" applyNumberFormat="0" applyBorder="0" applyAlignment="0" applyProtection="0"/>
    <xf numFmtId="0" fontId="1" fillId="3" borderId="4" applyNumberFormat="0" applyFont="0" applyAlignment="0" applyProtection="0"/>
    <xf numFmtId="0" fontId="27" fillId="5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34" fillId="14" borderId="9" applyNumberFormat="0" applyAlignment="0" applyProtection="0"/>
  </cellStyleXfs>
  <cellXfs count="557">
    <xf numFmtId="0" fontId="0" fillId="0" borderId="0" xfId="0"/>
    <xf numFmtId="0" fontId="0" fillId="15" borderId="10" xfId="0" applyFill="1" applyBorder="1" applyAlignment="1">
      <alignment vertical="center"/>
    </xf>
    <xf numFmtId="0" fontId="0" fillId="15" borderId="11" xfId="0" applyFill="1" applyBorder="1" applyAlignment="1">
      <alignment vertical="center"/>
    </xf>
    <xf numFmtId="0" fontId="0" fillId="15" borderId="12" xfId="0" applyFill="1" applyBorder="1" applyAlignment="1">
      <alignment vertical="center"/>
    </xf>
    <xf numFmtId="0" fontId="4" fillId="15" borderId="13" xfId="0" applyFont="1" applyFill="1" applyBorder="1" applyAlignment="1">
      <alignment vertical="center"/>
    </xf>
    <xf numFmtId="0" fontId="0" fillId="15" borderId="0" xfId="0" applyFill="1" applyBorder="1" applyAlignment="1">
      <alignment horizontal="center" vertical="center"/>
    </xf>
    <xf numFmtId="0" fontId="0" fillId="15" borderId="0" xfId="0" applyFill="1" applyBorder="1" applyAlignment="1">
      <alignment vertical="center"/>
    </xf>
    <xf numFmtId="0" fontId="3" fillId="15" borderId="14" xfId="0" applyFont="1" applyFill="1" applyBorder="1" applyAlignment="1">
      <alignment horizontal="right" vertical="center"/>
    </xf>
    <xf numFmtId="0" fontId="6" fillId="15" borderId="15" xfId="0" applyFont="1" applyFill="1" applyBorder="1" applyAlignment="1">
      <alignment vertical="center"/>
    </xf>
    <xf numFmtId="165" fontId="3" fillId="15" borderId="16" xfId="0" applyNumberFormat="1" applyFont="1" applyFill="1" applyBorder="1" applyAlignment="1">
      <alignment horizontal="right" vertical="center"/>
    </xf>
    <xf numFmtId="0" fontId="6" fillId="15" borderId="17" xfId="0" applyFont="1" applyFill="1" applyBorder="1" applyAlignment="1">
      <alignment vertical="center"/>
    </xf>
    <xf numFmtId="0" fontId="0" fillId="15" borderId="18" xfId="0" applyFill="1" applyBorder="1" applyAlignment="1">
      <alignment vertical="center"/>
    </xf>
    <xf numFmtId="0" fontId="0" fillId="15" borderId="16" xfId="0" applyFill="1" applyBorder="1" applyAlignment="1">
      <alignment vertical="center"/>
    </xf>
    <xf numFmtId="0" fontId="0" fillId="15" borderId="17" xfId="0" applyFill="1" applyBorder="1" applyAlignment="1">
      <alignment horizontal="center" vertical="center"/>
    </xf>
    <xf numFmtId="0" fontId="0" fillId="15" borderId="17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15" borderId="0" xfId="0" applyFill="1" applyAlignment="1">
      <alignment horizontal="centerContinuous"/>
    </xf>
    <xf numFmtId="0" fontId="0" fillId="15" borderId="0" xfId="0" applyFill="1"/>
    <xf numFmtId="0" fontId="0" fillId="16" borderId="0" xfId="0" applyFill="1"/>
    <xf numFmtId="0" fontId="0" fillId="15" borderId="0" xfId="0" applyFill="1" applyAlignment="1">
      <alignment vertical="center"/>
    </xf>
    <xf numFmtId="0" fontId="9" fillId="15" borderId="0" xfId="0" applyFont="1" applyFill="1" applyAlignment="1">
      <alignment horizontal="centerContinuous" vertical="center" wrapText="1"/>
    </xf>
    <xf numFmtId="0" fontId="5" fillId="16" borderId="0" xfId="0" applyFont="1" applyFill="1" applyBorder="1" applyAlignment="1">
      <alignment horizontal="centerContinuous"/>
    </xf>
    <xf numFmtId="0" fontId="5" fillId="16" borderId="0" xfId="0" applyFont="1" applyFill="1" applyBorder="1" applyAlignment="1">
      <alignment horizontal="centerContinuous" vertical="center"/>
    </xf>
    <xf numFmtId="0" fontId="7" fillId="16" borderId="19" xfId="0" applyFont="1" applyFill="1" applyBorder="1"/>
    <xf numFmtId="0" fontId="7" fillId="16" borderId="20" xfId="0" applyFont="1" applyFill="1" applyBorder="1" applyAlignment="1">
      <alignment horizontal="center" textRotation="90"/>
    </xf>
    <xf numFmtId="0" fontId="7" fillId="16" borderId="20" xfId="0" applyFont="1" applyFill="1" applyBorder="1" applyAlignment="1">
      <alignment horizontal="center"/>
    </xf>
    <xf numFmtId="0" fontId="7" fillId="16" borderId="21" xfId="0" applyFont="1" applyFill="1" applyBorder="1"/>
    <xf numFmtId="0" fontId="7" fillId="16" borderId="22" xfId="0" applyFont="1" applyFill="1" applyBorder="1"/>
    <xf numFmtId="0" fontId="7" fillId="16" borderId="23" xfId="0" applyFont="1" applyFill="1" applyBorder="1"/>
    <xf numFmtId="0" fontId="7" fillId="16" borderId="24" xfId="0" applyFont="1" applyFill="1" applyBorder="1"/>
    <xf numFmtId="0" fontId="7" fillId="16" borderId="25" xfId="0" applyFont="1" applyFill="1" applyBorder="1" applyAlignment="1">
      <alignment vertical="center"/>
    </xf>
    <xf numFmtId="1" fontId="7" fillId="16" borderId="26" xfId="0" applyNumberFormat="1" applyFont="1" applyFill="1" applyBorder="1" applyAlignment="1">
      <alignment horizontal="center" vertical="center"/>
    </xf>
    <xf numFmtId="0" fontId="7" fillId="16" borderId="26" xfId="0" applyFont="1" applyFill="1" applyBorder="1" applyAlignment="1">
      <alignment vertical="center"/>
    </xf>
    <xf numFmtId="164" fontId="7" fillId="16" borderId="26" xfId="0" applyNumberFormat="1" applyFont="1" applyFill="1" applyBorder="1" applyAlignment="1">
      <alignment horizontal="center" vertical="center"/>
    </xf>
    <xf numFmtId="0" fontId="7" fillId="16" borderId="27" xfId="0" applyFont="1" applyFill="1" applyBorder="1" applyAlignment="1">
      <alignment horizontal="right" vertical="center"/>
    </xf>
    <xf numFmtId="165" fontId="8" fillId="16" borderId="19" xfId="0" applyNumberFormat="1" applyFont="1" applyFill="1" applyBorder="1" applyAlignment="1">
      <alignment horizontal="center" vertical="center"/>
    </xf>
    <xf numFmtId="1" fontId="6" fillId="16" borderId="20" xfId="0" applyNumberFormat="1" applyFont="1" applyFill="1" applyBorder="1" applyAlignment="1">
      <alignment horizontal="center" vertical="center"/>
    </xf>
    <xf numFmtId="0" fontId="6" fillId="16" borderId="20" xfId="0" applyFont="1" applyFill="1" applyBorder="1" applyAlignment="1">
      <alignment vertical="center"/>
    </xf>
    <xf numFmtId="164" fontId="6" fillId="16" borderId="20" xfId="0" applyNumberFormat="1" applyFont="1" applyFill="1" applyBorder="1" applyAlignment="1">
      <alignment horizontal="center" vertical="center"/>
    </xf>
    <xf numFmtId="0" fontId="0" fillId="16" borderId="0" xfId="0" applyFill="1" applyAlignment="1">
      <alignment horizontal="centerContinuous"/>
    </xf>
    <xf numFmtId="0" fontId="0" fillId="16" borderId="0" xfId="0" applyFill="1" applyBorder="1" applyAlignment="1">
      <alignment horizontal="centerContinuous"/>
    </xf>
    <xf numFmtId="0" fontId="11" fillId="16" borderId="0" xfId="0" applyFont="1" applyFill="1" applyBorder="1" applyAlignment="1">
      <alignment horizontal="centerContinuous" wrapText="1"/>
    </xf>
    <xf numFmtId="1" fontId="0" fillId="16" borderId="0" xfId="0" applyNumberFormat="1" applyFill="1" applyAlignment="1">
      <alignment horizontal="centerContinuous"/>
    </xf>
    <xf numFmtId="0" fontId="10" fillId="16" borderId="0" xfId="0" applyFont="1" applyFill="1" applyAlignment="1">
      <alignment horizontal="centerContinuous"/>
    </xf>
    <xf numFmtId="0" fontId="0" fillId="0" borderId="0" xfId="0" applyFill="1" applyBorder="1"/>
    <xf numFmtId="0" fontId="6" fillId="0" borderId="28" xfId="0" applyFont="1" applyFill="1" applyBorder="1" applyAlignment="1">
      <alignment vertical="center"/>
    </xf>
    <xf numFmtId="0" fontId="0" fillId="0" borderId="0" xfId="0" applyFill="1"/>
    <xf numFmtId="0" fontId="0" fillId="15" borderId="29" xfId="0" applyFill="1" applyBorder="1" applyAlignment="1">
      <alignment vertical="center"/>
    </xf>
    <xf numFmtId="0" fontId="0" fillId="0" borderId="0" xfId="0" applyFill="1" applyBorder="1" applyAlignment="1">
      <alignment horizontal="right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15" borderId="30" xfId="0" applyFill="1" applyBorder="1" applyAlignment="1">
      <alignment vertical="center"/>
    </xf>
    <xf numFmtId="0" fontId="4" fillId="0" borderId="31" xfId="0" applyFont="1" applyFill="1" applyBorder="1" applyAlignment="1">
      <alignment horizontal="centerContinuous" vertical="center" shrinkToFit="1"/>
    </xf>
    <xf numFmtId="0" fontId="0" fillId="0" borderId="31" xfId="0" applyFill="1" applyBorder="1" applyAlignment="1">
      <alignment horizontal="centerContinuous" vertical="center" shrinkToFit="1"/>
    </xf>
    <xf numFmtId="0" fontId="0" fillId="0" borderId="22" xfId="0" applyFill="1" applyBorder="1" applyAlignment="1">
      <alignment horizontal="centerContinuous" vertical="center" shrinkToFit="1"/>
    </xf>
    <xf numFmtId="0" fontId="0" fillId="0" borderId="32" xfId="0" applyFill="1" applyBorder="1" applyAlignment="1">
      <alignment horizontal="centerContinuous" vertical="center" shrinkToFit="1"/>
    </xf>
    <xf numFmtId="0" fontId="3" fillId="0" borderId="33" xfId="0" applyFont="1" applyFill="1" applyBorder="1" applyAlignment="1">
      <alignment horizontal="centerContinuous" vertical="center" shrinkToFit="1"/>
    </xf>
    <xf numFmtId="0" fontId="3" fillId="0" borderId="31" xfId="0" applyFont="1" applyFill="1" applyBorder="1" applyAlignment="1">
      <alignment horizontal="centerContinuous" vertical="center" shrinkToFit="1"/>
    </xf>
    <xf numFmtId="0" fontId="3" fillId="0" borderId="24" xfId="0" applyFont="1" applyFill="1" applyBorder="1" applyAlignment="1">
      <alignment horizontal="centerContinuous" vertical="center" shrinkToFit="1"/>
    </xf>
    <xf numFmtId="0" fontId="2" fillId="0" borderId="33" xfId="0" applyFont="1" applyFill="1" applyBorder="1" applyAlignment="1">
      <alignment horizontal="centerContinuous" vertical="center" shrinkToFit="1"/>
    </xf>
    <xf numFmtId="0" fontId="2" fillId="0" borderId="31" xfId="0" applyFont="1" applyFill="1" applyBorder="1" applyAlignment="1">
      <alignment horizontal="centerContinuous" vertical="center"/>
    </xf>
    <xf numFmtId="0" fontId="2" fillId="0" borderId="22" xfId="0" applyFont="1" applyFill="1" applyBorder="1" applyAlignment="1">
      <alignment horizontal="centerContinuous" vertical="center"/>
    </xf>
    <xf numFmtId="0" fontId="2" fillId="0" borderId="24" xfId="0" applyFont="1" applyFill="1" applyBorder="1" applyAlignment="1">
      <alignment horizontal="centerContinuous" vertical="center" shrinkToFit="1"/>
    </xf>
    <xf numFmtId="0" fontId="2" fillId="0" borderId="32" xfId="0" applyFont="1" applyFill="1" applyBorder="1" applyAlignment="1">
      <alignment horizontal="centerContinuous" vertical="center"/>
    </xf>
    <xf numFmtId="0" fontId="2" fillId="0" borderId="31" xfId="0" applyFont="1" applyFill="1" applyBorder="1" applyAlignment="1">
      <alignment horizontal="centerContinuous" vertical="center" shrinkToFit="1"/>
    </xf>
    <xf numFmtId="0" fontId="0" fillId="0" borderId="31" xfId="0" applyFill="1" applyBorder="1" applyAlignment="1">
      <alignment vertical="center" shrinkToFit="1"/>
    </xf>
    <xf numFmtId="0" fontId="0" fillId="0" borderId="32" xfId="0" applyFill="1" applyBorder="1" applyAlignment="1">
      <alignment vertical="center" shrinkToFit="1"/>
    </xf>
    <xf numFmtId="0" fontId="0" fillId="15" borderId="34" xfId="0" applyFill="1" applyBorder="1" applyAlignment="1">
      <alignment horizontal="centerContinuous" vertical="center"/>
    </xf>
    <xf numFmtId="0" fontId="0" fillId="15" borderId="35" xfId="0" applyFill="1" applyBorder="1" applyAlignment="1">
      <alignment horizontal="centerContinuous" vertical="center"/>
    </xf>
    <xf numFmtId="0" fontId="0" fillId="15" borderId="36" xfId="0" applyFill="1" applyBorder="1" applyAlignment="1">
      <alignment vertical="center"/>
    </xf>
    <xf numFmtId="0" fontId="0" fillId="15" borderId="37" xfId="0" applyFill="1" applyBorder="1" applyAlignment="1">
      <alignment vertical="center"/>
    </xf>
    <xf numFmtId="0" fontId="0" fillId="15" borderId="33" xfId="0" applyFill="1" applyBorder="1" applyAlignment="1">
      <alignment vertical="center"/>
    </xf>
    <xf numFmtId="0" fontId="2" fillId="0" borderId="16" xfId="0" applyFont="1" applyFill="1" applyBorder="1" applyAlignment="1">
      <alignment horizontal="centerContinuous" vertical="center" shrinkToFit="1"/>
    </xf>
    <xf numFmtId="0" fontId="4" fillId="0" borderId="17" xfId="0" applyFont="1" applyFill="1" applyBorder="1" applyAlignment="1">
      <alignment horizontal="centerContinuous" vertical="center" shrinkToFit="1"/>
    </xf>
    <xf numFmtId="0" fontId="2" fillId="0" borderId="17" xfId="0" applyFont="1" applyFill="1" applyBorder="1" applyAlignment="1">
      <alignment horizontal="centerContinuous" vertical="center" shrinkToFit="1"/>
    </xf>
    <xf numFmtId="0" fontId="2" fillId="0" borderId="38" xfId="0" applyFont="1" applyFill="1" applyBorder="1" applyAlignment="1">
      <alignment horizontal="centerContinuous" vertical="center" shrinkToFit="1"/>
    </xf>
    <xf numFmtId="0" fontId="2" fillId="0" borderId="39" xfId="0" applyFont="1" applyFill="1" applyBorder="1" applyAlignment="1">
      <alignment horizontal="centerContinuous" vertical="center" shrinkToFit="1"/>
    </xf>
    <xf numFmtId="0" fontId="2" fillId="0" borderId="18" xfId="0" applyFont="1" applyFill="1" applyBorder="1" applyAlignment="1">
      <alignment horizontal="centerContinuous" vertical="center" shrinkToFit="1"/>
    </xf>
    <xf numFmtId="0" fontId="5" fillId="15" borderId="11" xfId="0" applyFont="1" applyFill="1" applyBorder="1" applyAlignment="1">
      <alignment vertical="center"/>
    </xf>
    <xf numFmtId="0" fontId="2" fillId="15" borderId="34" xfId="0" applyFont="1" applyFill="1" applyBorder="1" applyAlignment="1">
      <alignment horizontal="centerContinuous" vertical="center" shrinkToFit="1"/>
    </xf>
    <xf numFmtId="0" fontId="4" fillId="15" borderId="35" xfId="0" applyFont="1" applyFill="1" applyBorder="1" applyAlignment="1">
      <alignment horizontal="centerContinuous" vertical="center" shrinkToFit="1"/>
    </xf>
    <xf numFmtId="0" fontId="2" fillId="15" borderId="35" xfId="0" applyFont="1" applyFill="1" applyBorder="1" applyAlignment="1">
      <alignment horizontal="centerContinuous" vertical="center" shrinkToFit="1"/>
    </xf>
    <xf numFmtId="0" fontId="2" fillId="15" borderId="40" xfId="0" applyFont="1" applyFill="1" applyBorder="1" applyAlignment="1">
      <alignment horizontal="centerContinuous" vertical="center" shrinkToFit="1"/>
    </xf>
    <xf numFmtId="0" fontId="2" fillId="15" borderId="41" xfId="0" applyFont="1" applyFill="1" applyBorder="1" applyAlignment="1">
      <alignment horizontal="centerContinuous" vertical="center" shrinkToFit="1"/>
    </xf>
    <xf numFmtId="0" fontId="2" fillId="15" borderId="42" xfId="0" applyFont="1" applyFill="1" applyBorder="1" applyAlignment="1">
      <alignment horizontal="centerContinuous" vertical="center" shrinkToFi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0" fillId="0" borderId="43" xfId="0" applyFill="1" applyBorder="1" applyAlignment="1">
      <alignment horizontal="right" vertical="center"/>
    </xf>
    <xf numFmtId="0" fontId="0" fillId="0" borderId="43" xfId="0" applyFill="1" applyBorder="1" applyAlignment="1">
      <alignment vertical="center"/>
    </xf>
    <xf numFmtId="0" fontId="0" fillId="0" borderId="43" xfId="0" applyFill="1" applyBorder="1" applyAlignment="1">
      <alignment horizontal="center" vertical="center"/>
    </xf>
    <xf numFmtId="0" fontId="3" fillId="0" borderId="43" xfId="0" applyFont="1" applyFill="1" applyBorder="1" applyAlignment="1">
      <alignment vertical="center"/>
    </xf>
    <xf numFmtId="165" fontId="0" fillId="0" borderId="43" xfId="0" applyNumberFormat="1" applyFill="1" applyBorder="1" applyAlignment="1">
      <alignment vertical="center"/>
    </xf>
    <xf numFmtId="0" fontId="0" fillId="0" borderId="43" xfId="0" applyNumberFormat="1" applyFill="1" applyBorder="1" applyAlignment="1">
      <alignment vertical="center"/>
    </xf>
    <xf numFmtId="0" fontId="0" fillId="0" borderId="43" xfId="0" applyFill="1" applyBorder="1" applyAlignment="1">
      <alignment horizontal="left" vertical="center"/>
    </xf>
    <xf numFmtId="0" fontId="0" fillId="0" borderId="44" xfId="0" applyFill="1" applyBorder="1" applyAlignment="1">
      <alignment horizontal="right" vertical="center"/>
    </xf>
    <xf numFmtId="0" fontId="0" fillId="0" borderId="44" xfId="0" applyFill="1" applyBorder="1" applyAlignment="1">
      <alignment vertical="center"/>
    </xf>
    <xf numFmtId="0" fontId="0" fillId="0" borderId="44" xfId="0" applyFill="1" applyBorder="1" applyAlignment="1">
      <alignment horizontal="center" vertical="center"/>
    </xf>
    <xf numFmtId="0" fontId="3" fillId="0" borderId="44" xfId="0" applyFont="1" applyFill="1" applyBorder="1" applyAlignment="1">
      <alignment vertical="center"/>
    </xf>
    <xf numFmtId="165" fontId="0" fillId="0" borderId="44" xfId="0" applyNumberFormat="1" applyFill="1" applyBorder="1" applyAlignment="1">
      <alignment vertical="center"/>
    </xf>
    <xf numFmtId="0" fontId="0" fillId="0" borderId="44" xfId="0" applyNumberFormat="1" applyFill="1" applyBorder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28" xfId="0" applyFont="1" applyFill="1" applyBorder="1" applyAlignment="1">
      <alignment horizontal="right" vertical="center"/>
    </xf>
    <xf numFmtId="0" fontId="0" fillId="0" borderId="0" xfId="0" applyFill="1" applyAlignment="1">
      <alignment horizontal="right"/>
    </xf>
    <xf numFmtId="0" fontId="0" fillId="15" borderId="0" xfId="0" applyFill="1" applyAlignment="1">
      <alignment horizontal="right"/>
    </xf>
    <xf numFmtId="0" fontId="18" fillId="16" borderId="0" xfId="0" applyFont="1" applyFill="1" applyAlignment="1">
      <alignment horizontal="centerContinuous"/>
    </xf>
    <xf numFmtId="0" fontId="0" fillId="15" borderId="0" xfId="0" applyFill="1" applyAlignment="1">
      <alignment horizontal="center"/>
    </xf>
    <xf numFmtId="0" fontId="3" fillId="0" borderId="2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left"/>
    </xf>
    <xf numFmtId="0" fontId="0" fillId="0" borderId="44" xfId="0" applyFill="1" applyBorder="1" applyAlignment="1">
      <alignment horizontal="right"/>
    </xf>
    <xf numFmtId="0" fontId="0" fillId="0" borderId="44" xfId="0" applyFill="1" applyBorder="1"/>
    <xf numFmtId="0" fontId="5" fillId="15" borderId="45" xfId="0" applyFont="1" applyFill="1" applyBorder="1" applyAlignment="1">
      <alignment vertical="center"/>
    </xf>
    <xf numFmtId="0" fontId="14" fillId="0" borderId="0" xfId="0" applyFont="1" applyFill="1"/>
    <xf numFmtId="0" fontId="0" fillId="15" borderId="34" xfId="0" applyFill="1" applyBorder="1" applyAlignment="1">
      <alignment horizontal="center" vertical="center"/>
    </xf>
    <xf numFmtId="0" fontId="3" fillId="15" borderId="35" xfId="0" applyFont="1" applyFill="1" applyBorder="1" applyAlignment="1">
      <alignment vertical="center"/>
    </xf>
    <xf numFmtId="0" fontId="3" fillId="15" borderId="42" xfId="0" applyFont="1" applyFill="1" applyBorder="1" applyAlignment="1">
      <alignment vertical="center"/>
    </xf>
    <xf numFmtId="0" fontId="13" fillId="15" borderId="46" xfId="0" applyFont="1" applyFill="1" applyBorder="1" applyAlignment="1">
      <alignment horizontal="centerContinuous" vertical="center"/>
    </xf>
    <xf numFmtId="0" fontId="0" fillId="16" borderId="29" xfId="0" applyFill="1" applyBorder="1" applyAlignment="1">
      <alignment horizontal="centerContinuous"/>
    </xf>
    <xf numFmtId="0" fontId="0" fillId="16" borderId="30" xfId="0" applyFill="1" applyBorder="1" applyAlignment="1">
      <alignment horizontal="centerContinuous"/>
    </xf>
    <xf numFmtId="0" fontId="0" fillId="16" borderId="0" xfId="0" applyFill="1" applyBorder="1" applyAlignment="1">
      <alignment horizontal="centerContinuous" vertical="top"/>
    </xf>
    <xf numFmtId="0" fontId="0" fillId="16" borderId="12" xfId="0" applyFill="1" applyBorder="1" applyAlignment="1">
      <alignment horizontal="centerContinuous" vertical="top"/>
    </xf>
    <xf numFmtId="0" fontId="0" fillId="16" borderId="47" xfId="0" applyFill="1" applyBorder="1"/>
    <xf numFmtId="0" fontId="3" fillId="16" borderId="40" xfId="0" applyFont="1" applyFill="1" applyBorder="1" applyAlignment="1">
      <alignment horizontal="center" vertical="center"/>
    </xf>
    <xf numFmtId="0" fontId="3" fillId="16" borderId="48" xfId="0" applyFont="1" applyFill="1" applyBorder="1" applyAlignment="1">
      <alignment horizontal="center" vertical="center"/>
    </xf>
    <xf numFmtId="0" fontId="3" fillId="16" borderId="41" xfId="0" applyFont="1" applyFill="1" applyBorder="1" applyAlignment="1">
      <alignment horizontal="center" vertical="center"/>
    </xf>
    <xf numFmtId="0" fontId="3" fillId="16" borderId="49" xfId="0" applyFont="1" applyFill="1" applyBorder="1" applyAlignment="1">
      <alignment horizontal="center" vertical="center"/>
    </xf>
    <xf numFmtId="0" fontId="3" fillId="16" borderId="46" xfId="0" applyFont="1" applyFill="1" applyBorder="1" applyAlignment="1">
      <alignment horizontal="center" vertical="center"/>
    </xf>
    <xf numFmtId="0" fontId="3" fillId="16" borderId="50" xfId="0" applyFont="1" applyFill="1" applyBorder="1" applyAlignment="1">
      <alignment horizontal="center" vertical="center"/>
    </xf>
    <xf numFmtId="0" fontId="0" fillId="16" borderId="22" xfId="0" applyFill="1" applyBorder="1" applyAlignment="1">
      <alignment horizontal="center" vertical="center"/>
    </xf>
    <xf numFmtId="0" fontId="0" fillId="16" borderId="23" xfId="0" applyFill="1" applyBorder="1" applyAlignment="1">
      <alignment horizontal="center" vertical="center"/>
    </xf>
    <xf numFmtId="0" fontId="0" fillId="16" borderId="24" xfId="0" applyFill="1" applyBorder="1" applyAlignment="1">
      <alignment horizontal="center" vertical="center"/>
    </xf>
    <xf numFmtId="0" fontId="3" fillId="16" borderId="51" xfId="0" applyFont="1" applyFill="1" applyBorder="1" applyAlignment="1">
      <alignment horizontal="center" vertical="center"/>
    </xf>
    <xf numFmtId="165" fontId="3" fillId="16" borderId="52" xfId="0" applyNumberFormat="1" applyFont="1" applyFill="1" applyBorder="1" applyAlignment="1">
      <alignment horizontal="center" vertical="center"/>
    </xf>
    <xf numFmtId="0" fontId="3" fillId="16" borderId="53" xfId="0" applyFont="1" applyFill="1" applyBorder="1" applyAlignment="1">
      <alignment horizontal="center" vertical="center"/>
    </xf>
    <xf numFmtId="0" fontId="0" fillId="0" borderId="54" xfId="0" applyFill="1" applyBorder="1" applyAlignment="1">
      <alignment horizontal="center"/>
    </xf>
    <xf numFmtId="0" fontId="0" fillId="0" borderId="43" xfId="0" applyFill="1" applyBorder="1"/>
    <xf numFmtId="0" fontId="0" fillId="0" borderId="55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0" borderId="57" xfId="0" applyFill="1" applyBorder="1"/>
    <xf numFmtId="0" fontId="3" fillId="0" borderId="0" xfId="0" applyFont="1" applyFill="1" applyAlignment="1">
      <alignment horizontal="center" vertical="center"/>
    </xf>
    <xf numFmtId="167" fontId="8" fillId="16" borderId="21" xfId="0" applyNumberFormat="1" applyFont="1" applyFill="1" applyBorder="1" applyAlignment="1">
      <alignment horizontal="center" vertical="center"/>
    </xf>
    <xf numFmtId="0" fontId="35" fillId="0" borderId="45" xfId="0" applyFont="1" applyFill="1" applyBorder="1" applyAlignment="1">
      <alignment vertical="center"/>
    </xf>
    <xf numFmtId="0" fontId="36" fillId="0" borderId="58" xfId="0" applyFont="1" applyFill="1" applyBorder="1"/>
    <xf numFmtId="0" fontId="6" fillId="0" borderId="59" xfId="0" applyFont="1" applyFill="1" applyBorder="1" applyAlignment="1">
      <alignment vertical="center"/>
    </xf>
    <xf numFmtId="0" fontId="7" fillId="0" borderId="59" xfId="0" applyFont="1" applyFill="1" applyBorder="1" applyAlignment="1"/>
    <xf numFmtId="0" fontId="7" fillId="0" borderId="59" xfId="0" applyFont="1" applyFill="1" applyBorder="1"/>
    <xf numFmtId="0" fontId="7" fillId="0" borderId="59" xfId="0" applyFont="1" applyFill="1" applyBorder="1" applyAlignment="1">
      <alignment horizontal="center"/>
    </xf>
    <xf numFmtId="0" fontId="2" fillId="0" borderId="59" xfId="0" applyFont="1" applyFill="1" applyBorder="1" applyAlignment="1">
      <alignment horizontal="right" vertical="center"/>
    </xf>
    <xf numFmtId="14" fontId="2" fillId="0" borderId="60" xfId="0" applyNumberFormat="1" applyFont="1" applyFill="1" applyBorder="1" applyAlignment="1">
      <alignment horizontal="left" vertical="center"/>
    </xf>
    <xf numFmtId="0" fontId="37" fillId="0" borderId="14" xfId="0" applyFont="1" applyBorder="1"/>
    <xf numFmtId="0" fontId="37" fillId="0" borderId="31" xfId="0" applyFont="1" applyBorder="1"/>
    <xf numFmtId="0" fontId="37" fillId="0" borderId="31" xfId="0" applyFont="1" applyFill="1" applyBorder="1" applyAlignment="1"/>
    <xf numFmtId="0" fontId="37" fillId="0" borderId="31" xfId="0" applyFont="1" applyFill="1" applyBorder="1"/>
    <xf numFmtId="0" fontId="37" fillId="0" borderId="31" xfId="0" applyFont="1" applyBorder="1" applyAlignment="1">
      <alignment horizontal="center" textRotation="90"/>
    </xf>
    <xf numFmtId="0" fontId="37" fillId="0" borderId="32" xfId="0" applyFont="1" applyBorder="1" applyAlignment="1">
      <alignment horizontal="center" textRotation="90"/>
    </xf>
    <xf numFmtId="0" fontId="37" fillId="0" borderId="36" xfId="0" applyFont="1" applyBorder="1" applyAlignment="1">
      <alignment vertical="center"/>
    </xf>
    <xf numFmtId="0" fontId="37" fillId="0" borderId="61" xfId="0" applyFont="1" applyFill="1" applyBorder="1" applyAlignment="1">
      <alignment vertical="center"/>
    </xf>
    <xf numFmtId="0" fontId="37" fillId="0" borderId="62" xfId="0" applyFont="1" applyFill="1" applyBorder="1" applyAlignment="1">
      <alignment vertical="center"/>
    </xf>
    <xf numFmtId="0" fontId="37" fillId="0" borderId="63" xfId="0" applyFont="1" applyFill="1" applyBorder="1" applyAlignment="1">
      <alignment vertical="center"/>
    </xf>
    <xf numFmtId="0" fontId="37" fillId="0" borderId="64" xfId="0" applyFont="1" applyFill="1" applyBorder="1" applyAlignment="1">
      <alignment vertical="center"/>
    </xf>
    <xf numFmtId="0" fontId="37" fillId="0" borderId="64" xfId="0" applyFont="1" applyBorder="1" applyAlignment="1">
      <alignment vertical="center"/>
    </xf>
    <xf numFmtId="0" fontId="37" fillId="0" borderId="61" xfId="0" applyFont="1" applyBorder="1" applyAlignment="1">
      <alignment vertical="center"/>
    </xf>
    <xf numFmtId="0" fontId="37" fillId="0" borderId="11" xfId="0" applyFont="1" applyBorder="1" applyAlignment="1">
      <alignment vertical="center"/>
    </xf>
    <xf numFmtId="0" fontId="37" fillId="0" borderId="19" xfId="0" applyFont="1" applyBorder="1" applyAlignment="1">
      <alignment vertical="center"/>
    </xf>
    <xf numFmtId="0" fontId="37" fillId="0" borderId="20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Continuous" vertical="center"/>
    </xf>
    <xf numFmtId="0" fontId="37" fillId="0" borderId="0" xfId="0" applyFont="1" applyBorder="1" applyAlignment="1">
      <alignment horizontal="centerContinuous" vertical="center"/>
    </xf>
    <xf numFmtId="0" fontId="37" fillId="0" borderId="19" xfId="0" applyFont="1" applyBorder="1" applyAlignment="1">
      <alignment horizontal="centerContinuous" vertical="center"/>
    </xf>
    <xf numFmtId="0" fontId="37" fillId="0" borderId="33" xfId="0" applyFont="1" applyBorder="1" applyAlignment="1">
      <alignment vertical="center"/>
    </xf>
    <xf numFmtId="0" fontId="37" fillId="0" borderId="22" xfId="0" applyFont="1" applyBorder="1" applyAlignment="1">
      <alignment vertical="center"/>
    </xf>
    <xf numFmtId="0" fontId="37" fillId="0" borderId="23" xfId="0" applyFont="1" applyBorder="1" applyAlignment="1">
      <alignment vertical="center"/>
    </xf>
    <xf numFmtId="0" fontId="37" fillId="0" borderId="24" xfId="0" applyFont="1" applyBorder="1" applyAlignment="1">
      <alignment vertical="center"/>
    </xf>
    <xf numFmtId="0" fontId="37" fillId="0" borderId="31" xfId="0" applyFont="1" applyBorder="1" applyAlignment="1">
      <alignment vertical="center"/>
    </xf>
    <xf numFmtId="165" fontId="37" fillId="0" borderId="23" xfId="0" applyNumberFormat="1" applyFont="1" applyBorder="1" applyAlignment="1">
      <alignment horizontal="center" vertical="center"/>
    </xf>
    <xf numFmtId="0" fontId="37" fillId="0" borderId="37" xfId="0" applyFont="1" applyBorder="1" applyAlignment="1">
      <alignment vertical="center"/>
    </xf>
    <xf numFmtId="0" fontId="37" fillId="0" borderId="25" xfId="0" applyFont="1" applyBorder="1" applyAlignment="1">
      <alignment horizontal="center" vertical="center"/>
    </xf>
    <xf numFmtId="0" fontId="37" fillId="0" borderId="26" xfId="0" applyFont="1" applyBorder="1" applyAlignment="1">
      <alignment vertical="center"/>
    </xf>
    <xf numFmtId="0" fontId="37" fillId="0" borderId="27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165" fontId="37" fillId="0" borderId="65" xfId="0" applyNumberFormat="1" applyFont="1" applyBorder="1" applyAlignment="1">
      <alignment horizontal="center" vertical="center"/>
    </xf>
    <xf numFmtId="0" fontId="37" fillId="0" borderId="58" xfId="0" applyFont="1" applyBorder="1" applyAlignment="1">
      <alignment vertical="center"/>
    </xf>
    <xf numFmtId="0" fontId="37" fillId="0" borderId="66" xfId="0" applyFont="1" applyBorder="1" applyAlignment="1">
      <alignment horizontal="center" vertical="center"/>
    </xf>
    <xf numFmtId="0" fontId="37" fillId="0" borderId="65" xfId="0" applyFont="1" applyBorder="1" applyAlignment="1">
      <alignment vertical="center"/>
    </xf>
    <xf numFmtId="0" fontId="37" fillId="0" borderId="67" xfId="0" applyFont="1" applyBorder="1" applyAlignment="1">
      <alignment horizontal="center" vertical="center"/>
    </xf>
    <xf numFmtId="0" fontId="37" fillId="0" borderId="65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165" fontId="37" fillId="0" borderId="52" xfId="0" applyNumberFormat="1" applyFont="1" applyBorder="1" applyAlignment="1">
      <alignment horizontal="center" vertical="center"/>
    </xf>
    <xf numFmtId="165" fontId="37" fillId="0" borderId="26" xfId="0" applyNumberFormat="1" applyFont="1" applyBorder="1" applyAlignment="1">
      <alignment horizontal="center" vertical="center"/>
    </xf>
    <xf numFmtId="0" fontId="13" fillId="15" borderId="48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Continuous" vertical="center"/>
    </xf>
    <xf numFmtId="0" fontId="2" fillId="0" borderId="29" xfId="0" applyFont="1" applyFill="1" applyBorder="1" applyAlignment="1">
      <alignment horizontal="centerContinuous" vertical="center"/>
    </xf>
    <xf numFmtId="1" fontId="2" fillId="0" borderId="29" xfId="0" applyNumberFormat="1" applyFont="1" applyFill="1" applyBorder="1" applyAlignment="1">
      <alignment horizontal="centerContinuous" vertical="center"/>
    </xf>
    <xf numFmtId="0" fontId="2" fillId="0" borderId="30" xfId="0" applyFont="1" applyFill="1" applyBorder="1" applyAlignment="1">
      <alignment horizontal="centerContinuous" vertical="center"/>
    </xf>
    <xf numFmtId="0" fontId="3" fillId="0" borderId="16" xfId="0" applyFont="1" applyFill="1" applyBorder="1" applyAlignment="1">
      <alignment horizontal="centerContinuous" vertical="top"/>
    </xf>
    <xf numFmtId="0" fontId="2" fillId="0" borderId="17" xfId="0" applyFont="1" applyFill="1" applyBorder="1" applyAlignment="1">
      <alignment horizontal="centerContinuous"/>
    </xf>
    <xf numFmtId="1" fontId="2" fillId="0" borderId="17" xfId="0" applyNumberFormat="1" applyFont="1" applyFill="1" applyBorder="1" applyAlignment="1">
      <alignment horizontal="centerContinuous"/>
    </xf>
    <xf numFmtId="0" fontId="2" fillId="0" borderId="18" xfId="0" applyFont="1" applyFill="1" applyBorder="1" applyAlignment="1">
      <alignment horizontal="centerContinuous"/>
    </xf>
    <xf numFmtId="0" fontId="3" fillId="15" borderId="68" xfId="0" applyFont="1" applyFill="1" applyBorder="1" applyAlignment="1">
      <alignment vertical="center"/>
    </xf>
    <xf numFmtId="0" fontId="3" fillId="15" borderId="68" xfId="0" applyFont="1" applyFill="1" applyBorder="1" applyAlignment="1">
      <alignment horizontal="center" vertical="center"/>
    </xf>
    <xf numFmtId="0" fontId="38" fillId="15" borderId="68" xfId="0" applyFont="1" applyFill="1" applyBorder="1" applyAlignment="1">
      <alignment horizontal="center" vertical="center"/>
    </xf>
    <xf numFmtId="1" fontId="3" fillId="15" borderId="68" xfId="0" applyNumberFormat="1" applyFont="1" applyFill="1" applyBorder="1" applyAlignment="1">
      <alignment horizontal="centerContinuous" vertical="center"/>
    </xf>
    <xf numFmtId="0" fontId="3" fillId="15" borderId="69" xfId="0" applyFont="1" applyFill="1" applyBorder="1" applyAlignment="1">
      <alignment horizontal="center" vertical="center"/>
    </xf>
    <xf numFmtId="0" fontId="3" fillId="15" borderId="48" xfId="0" applyFont="1" applyFill="1" applyBorder="1" applyAlignment="1">
      <alignment horizontal="center" vertical="center"/>
    </xf>
    <xf numFmtId="0" fontId="3" fillId="15" borderId="70" xfId="0" applyFont="1" applyFill="1" applyBorder="1" applyAlignment="1">
      <alignment horizontal="center" vertical="center"/>
    </xf>
    <xf numFmtId="0" fontId="3" fillId="15" borderId="71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vertical="center"/>
    </xf>
    <xf numFmtId="0" fontId="3" fillId="0" borderId="72" xfId="0" applyFont="1" applyFill="1" applyBorder="1" applyAlignment="1">
      <alignment horizontal="center" vertical="center"/>
    </xf>
    <xf numFmtId="0" fontId="38" fillId="0" borderId="72" xfId="0" applyFont="1" applyFill="1" applyBorder="1" applyAlignment="1">
      <alignment horizontal="center" vertical="center"/>
    </xf>
    <xf numFmtId="1" fontId="3" fillId="0" borderId="72" xfId="0" applyNumberFormat="1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1" fontId="0" fillId="0" borderId="0" xfId="0" applyNumberFormat="1"/>
    <xf numFmtId="0" fontId="2" fillId="15" borderId="34" xfId="0" applyFont="1" applyFill="1" applyBorder="1" applyAlignment="1">
      <alignment horizontal="right" vertical="center"/>
    </xf>
    <xf numFmtId="0" fontId="2" fillId="15" borderId="70" xfId="0" applyFont="1" applyFill="1" applyBorder="1" applyAlignment="1">
      <alignment vertical="center"/>
    </xf>
    <xf numFmtId="0" fontId="2" fillId="0" borderId="75" xfId="0" applyFont="1" applyFill="1" applyBorder="1" applyAlignment="1">
      <alignment vertical="center"/>
    </xf>
    <xf numFmtId="0" fontId="2" fillId="0" borderId="77" xfId="0" applyFont="1" applyFill="1" applyBorder="1" applyAlignment="1">
      <alignment vertical="center"/>
    </xf>
    <xf numFmtId="0" fontId="2" fillId="0" borderId="78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68" fontId="2" fillId="0" borderId="78" xfId="0" applyNumberFormat="1" applyFont="1" applyBorder="1" applyAlignment="1">
      <alignment horizontal="center" vertical="center"/>
    </xf>
    <xf numFmtId="0" fontId="39" fillId="0" borderId="77" xfId="0" applyFont="1" applyBorder="1" applyAlignment="1">
      <alignment horizontal="center" vertical="center"/>
    </xf>
    <xf numFmtId="0" fontId="39" fillId="0" borderId="78" xfId="0" applyFont="1" applyBorder="1" applyAlignment="1">
      <alignment horizontal="center" vertical="center"/>
    </xf>
    <xf numFmtId="0" fontId="39" fillId="0" borderId="79" xfId="0" applyFont="1" applyBorder="1" applyAlignment="1">
      <alignment horizontal="center" vertical="center"/>
    </xf>
    <xf numFmtId="0" fontId="2" fillId="0" borderId="80" xfId="0" applyFont="1" applyFill="1" applyBorder="1" applyAlignment="1">
      <alignment horizontal="right" vertical="center"/>
    </xf>
    <xf numFmtId="0" fontId="2" fillId="0" borderId="81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68" fontId="2" fillId="0" borderId="2" xfId="0" applyNumberFormat="1" applyFont="1" applyBorder="1" applyAlignment="1">
      <alignment horizontal="center" vertical="center"/>
    </xf>
    <xf numFmtId="165" fontId="2" fillId="0" borderId="82" xfId="0" applyNumberFormat="1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39" fillId="0" borderId="81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83" xfId="0" applyFont="1" applyBorder="1" applyAlignment="1">
      <alignment horizontal="center" vertical="center"/>
    </xf>
    <xf numFmtId="0" fontId="2" fillId="0" borderId="81" xfId="0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65" fontId="2" fillId="0" borderId="82" xfId="0" applyNumberFormat="1" applyFont="1" applyFill="1" applyBorder="1" applyAlignment="1">
      <alignment horizontal="center" vertical="center"/>
    </xf>
    <xf numFmtId="0" fontId="2" fillId="0" borderId="8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4" xfId="0" applyFont="1" applyBorder="1" applyAlignment="1">
      <alignment vertical="center"/>
    </xf>
    <xf numFmtId="0" fontId="2" fillId="0" borderId="85" xfId="0" applyFont="1" applyFill="1" applyBorder="1" applyAlignment="1">
      <alignment horizontal="right" vertical="center"/>
    </xf>
    <xf numFmtId="0" fontId="2" fillId="0" borderId="86" xfId="0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68" fontId="2" fillId="0" borderId="86" xfId="0" applyNumberFormat="1" applyFont="1" applyBorder="1" applyAlignment="1">
      <alignment horizontal="center" vertical="center"/>
    </xf>
    <xf numFmtId="165" fontId="2" fillId="0" borderId="87" xfId="0" applyNumberFormat="1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1" fontId="3" fillId="15" borderId="71" xfId="0" applyNumberFormat="1" applyFont="1" applyFill="1" applyBorder="1" applyAlignment="1">
      <alignment horizontal="centerContinuous" vertical="center"/>
    </xf>
    <xf numFmtId="1" fontId="3" fillId="0" borderId="76" xfId="0" applyNumberFormat="1" applyFont="1" applyFill="1" applyBorder="1" applyAlignment="1">
      <alignment horizontal="center" vertical="center"/>
    </xf>
    <xf numFmtId="165" fontId="3" fillId="0" borderId="89" xfId="0" applyNumberFormat="1" applyFont="1" applyBorder="1" applyAlignment="1">
      <alignment horizontal="center" vertical="center"/>
    </xf>
    <xf numFmtId="165" fontId="3" fillId="0" borderId="90" xfId="0" applyNumberFormat="1" applyFont="1" applyBorder="1" applyAlignment="1">
      <alignment horizontal="center" vertical="center"/>
    </xf>
    <xf numFmtId="0" fontId="39" fillId="0" borderId="88" xfId="0" applyFont="1" applyBorder="1" applyAlignment="1">
      <alignment horizontal="center" vertical="center"/>
    </xf>
    <xf numFmtId="0" fontId="39" fillId="0" borderId="86" xfId="0" applyFont="1" applyBorder="1" applyAlignment="1">
      <alignment horizontal="center" vertical="center"/>
    </xf>
    <xf numFmtId="0" fontId="2" fillId="0" borderId="91" xfId="0" applyFont="1" applyBorder="1" applyAlignment="1">
      <alignment vertical="center"/>
    </xf>
    <xf numFmtId="0" fontId="2" fillId="0" borderId="91" xfId="0" applyFont="1" applyBorder="1" applyAlignment="1">
      <alignment horizontal="center" vertical="center"/>
    </xf>
    <xf numFmtId="1" fontId="3" fillId="0" borderId="91" xfId="0" applyNumberFormat="1" applyFont="1" applyBorder="1" applyAlignment="1">
      <alignment horizontal="center" vertical="center"/>
    </xf>
    <xf numFmtId="165" fontId="3" fillId="0" borderId="92" xfId="0" applyNumberFormat="1" applyFont="1" applyBorder="1" applyAlignment="1">
      <alignment horizontal="center" vertical="center"/>
    </xf>
    <xf numFmtId="1" fontId="3" fillId="0" borderId="78" xfId="0" applyNumberFormat="1" applyFont="1" applyBorder="1" applyAlignment="1">
      <alignment horizontal="center" vertical="center"/>
    </xf>
    <xf numFmtId="0" fontId="2" fillId="0" borderId="88" xfId="0" applyFont="1" applyBorder="1" applyAlignment="1">
      <alignment vertical="center"/>
    </xf>
    <xf numFmtId="0" fontId="3" fillId="15" borderId="93" xfId="0" applyFont="1" applyFill="1" applyBorder="1" applyAlignment="1">
      <alignment horizontal="center" vertical="center"/>
    </xf>
    <xf numFmtId="0" fontId="3" fillId="0" borderId="94" xfId="0" applyFont="1" applyFill="1" applyBorder="1" applyAlignment="1">
      <alignment horizontal="center" vertical="center"/>
    </xf>
    <xf numFmtId="168" fontId="2" fillId="0" borderId="95" xfId="0" applyNumberFormat="1" applyFont="1" applyFill="1" applyBorder="1" applyAlignment="1">
      <alignment horizontal="center" vertical="center"/>
    </xf>
    <xf numFmtId="168" fontId="2" fillId="0" borderId="96" xfId="0" applyNumberFormat="1" applyFont="1" applyFill="1" applyBorder="1" applyAlignment="1">
      <alignment horizontal="center" vertical="center"/>
    </xf>
    <xf numFmtId="168" fontId="2" fillId="0" borderId="97" xfId="0" applyNumberFormat="1" applyFont="1" applyFill="1" applyBorder="1" applyAlignment="1">
      <alignment horizontal="center" vertical="center"/>
    </xf>
    <xf numFmtId="0" fontId="2" fillId="0" borderId="98" xfId="0" applyFont="1" applyBorder="1" applyAlignment="1">
      <alignment vertical="center"/>
    </xf>
    <xf numFmtId="168" fontId="2" fillId="0" borderId="99" xfId="0" applyNumberFormat="1" applyFont="1" applyFill="1" applyBorder="1" applyAlignment="1">
      <alignment horizontal="center" vertical="center"/>
    </xf>
    <xf numFmtId="168" fontId="2" fillId="0" borderId="91" xfId="0" applyNumberFormat="1" applyFont="1" applyBorder="1" applyAlignment="1">
      <alignment horizontal="center" vertical="center"/>
    </xf>
    <xf numFmtId="165" fontId="2" fillId="0" borderId="100" xfId="0" applyNumberFormat="1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vertical="center"/>
    </xf>
    <xf numFmtId="0" fontId="39" fillId="0" borderId="101" xfId="0" applyFont="1" applyBorder="1" applyAlignment="1">
      <alignment horizontal="center" vertical="center"/>
    </xf>
    <xf numFmtId="1" fontId="3" fillId="0" borderId="86" xfId="0" applyNumberFormat="1" applyFont="1" applyBorder="1" applyAlignment="1">
      <alignment horizontal="center" vertical="center"/>
    </xf>
    <xf numFmtId="165" fontId="3" fillId="0" borderId="102" xfId="0" applyNumberFormat="1" applyFont="1" applyBorder="1" applyAlignment="1">
      <alignment horizontal="center" vertical="center"/>
    </xf>
    <xf numFmtId="0" fontId="2" fillId="0" borderId="86" xfId="0" applyFont="1" applyFill="1" applyBorder="1" applyAlignment="1">
      <alignment horizontal="center" vertical="center"/>
    </xf>
    <xf numFmtId="0" fontId="2" fillId="0" borderId="86" xfId="0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horizontal="left" vertical="top"/>
    </xf>
    <xf numFmtId="0" fontId="14" fillId="16" borderId="0" xfId="0" applyFont="1" applyFill="1" applyBorder="1" applyAlignment="1"/>
    <xf numFmtId="0" fontId="14" fillId="16" borderId="0" xfId="0" applyFont="1" applyFill="1"/>
    <xf numFmtId="0" fontId="14" fillId="15" borderId="0" xfId="0" applyFont="1" applyFill="1"/>
    <xf numFmtId="0" fontId="14" fillId="16" borderId="0" xfId="0" applyFont="1" applyFill="1" applyBorder="1"/>
    <xf numFmtId="0" fontId="14" fillId="0" borderId="0" xfId="0" applyFont="1" applyFill="1" applyBorder="1" applyAlignment="1"/>
    <xf numFmtId="0" fontId="40" fillId="0" borderId="0" xfId="0" applyFont="1" applyFill="1" applyAlignment="1"/>
    <xf numFmtId="0" fontId="14" fillId="15" borderId="0" xfId="0" applyFont="1" applyFill="1" applyAlignment="1">
      <alignment horizontal="right"/>
    </xf>
    <xf numFmtId="0" fontId="14" fillId="15" borderId="0" xfId="0" applyFont="1" applyFill="1" applyAlignment="1">
      <alignment horizontal="center"/>
    </xf>
    <xf numFmtId="0" fontId="14" fillId="15" borderId="0" xfId="0" applyFont="1" applyFill="1" applyAlignment="1">
      <alignment horizontal="left"/>
    </xf>
    <xf numFmtId="0" fontId="40" fillId="16" borderId="0" xfId="0" applyFont="1" applyFill="1" applyBorder="1" applyAlignment="1"/>
    <xf numFmtId="0" fontId="15" fillId="15" borderId="0" xfId="0" applyFont="1" applyFill="1"/>
    <xf numFmtId="0" fontId="15" fillId="15" borderId="0" xfId="0" applyFont="1" applyFill="1" applyAlignment="1">
      <alignment horizontal="right"/>
    </xf>
    <xf numFmtId="0" fontId="7" fillId="16" borderId="0" xfId="0" applyFont="1" applyFill="1" applyAlignment="1">
      <alignment vertical="top" wrapText="1"/>
    </xf>
    <xf numFmtId="0" fontId="7" fillId="16" borderId="0" xfId="0" applyFont="1" applyFill="1" applyAlignment="1">
      <alignment horizontal="left" vertical="top"/>
    </xf>
    <xf numFmtId="0" fontId="42" fillId="0" borderId="0" xfId="0" applyFont="1" applyFill="1" applyAlignment="1">
      <alignment horizontal="left" vertical="center"/>
    </xf>
    <xf numFmtId="0" fontId="7" fillId="0" borderId="28" xfId="0" applyFont="1" applyFill="1" applyBorder="1" applyAlignment="1">
      <alignment vertical="center"/>
    </xf>
    <xf numFmtId="0" fontId="6" fillId="0" borderId="28" xfId="0" applyFont="1" applyFill="1" applyBorder="1" applyAlignment="1">
      <alignment horizontal="center" vertical="center"/>
    </xf>
    <xf numFmtId="0" fontId="43" fillId="0" borderId="103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43" fillId="0" borderId="104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16" borderId="11" xfId="0" applyFont="1" applyFill="1" applyBorder="1" applyAlignment="1">
      <alignment horizontal="centerContinuous" vertical="center"/>
    </xf>
    <xf numFmtId="0" fontId="10" fillId="16" borderId="45" xfId="0" applyFont="1" applyFill="1" applyBorder="1" applyAlignment="1">
      <alignment horizontal="centerContinuous" vertical="top"/>
    </xf>
    <xf numFmtId="0" fontId="3" fillId="0" borderId="0" xfId="0" applyFont="1" applyFill="1" applyAlignment="1">
      <alignment horizontal="right"/>
    </xf>
    <xf numFmtId="0" fontId="0" fillId="0" borderId="0" xfId="0" applyFill="1" applyAlignment="1">
      <alignment horizontal="left"/>
    </xf>
    <xf numFmtId="0" fontId="0" fillId="15" borderId="0" xfId="0" applyFill="1" applyAlignment="1">
      <alignment horizontal="left"/>
    </xf>
    <xf numFmtId="165" fontId="0" fillId="0" borderId="44" xfId="0" applyNumberFormat="1" applyFill="1" applyBorder="1" applyAlignment="1">
      <alignment horizontal="right" vertical="center"/>
    </xf>
    <xf numFmtId="0" fontId="37" fillId="0" borderId="31" xfId="0" applyFont="1" applyFill="1" applyBorder="1" applyAlignment="1">
      <alignment horizontal="center"/>
    </xf>
    <xf numFmtId="0" fontId="37" fillId="0" borderId="6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16" borderId="0" xfId="0" applyFont="1" applyFill="1" applyAlignment="1">
      <alignment horizontal="centerContinuous" vertical="center"/>
    </xf>
    <xf numFmtId="0" fontId="7" fillId="16" borderId="106" xfId="0" applyFont="1" applyFill="1" applyBorder="1" applyAlignment="1">
      <alignment vertical="center"/>
    </xf>
    <xf numFmtId="0" fontId="7" fillId="16" borderId="107" xfId="0" applyFont="1" applyFill="1" applyBorder="1" applyAlignment="1">
      <alignment vertical="center"/>
    </xf>
    <xf numFmtId="164" fontId="7" fillId="16" borderId="107" xfId="0" applyNumberFormat="1" applyFont="1" applyFill="1" applyBorder="1" applyAlignment="1">
      <alignment horizontal="center" vertical="center"/>
    </xf>
    <xf numFmtId="0" fontId="7" fillId="16" borderId="108" xfId="0" applyFont="1" applyFill="1" applyBorder="1" applyAlignment="1">
      <alignment horizontal="right" vertical="center"/>
    </xf>
    <xf numFmtId="0" fontId="7" fillId="16" borderId="109" xfId="0" applyFont="1" applyFill="1" applyBorder="1" applyAlignment="1">
      <alignment vertical="center"/>
    </xf>
    <xf numFmtId="1" fontId="7" fillId="16" borderId="110" xfId="0" applyNumberFormat="1" applyFont="1" applyFill="1" applyBorder="1" applyAlignment="1">
      <alignment horizontal="center" vertical="center"/>
    </xf>
    <xf numFmtId="0" fontId="7" fillId="16" borderId="110" xfId="0" applyFont="1" applyFill="1" applyBorder="1" applyAlignment="1">
      <alignment vertical="center"/>
    </xf>
    <xf numFmtId="164" fontId="7" fillId="16" borderId="110" xfId="0" applyNumberFormat="1" applyFont="1" applyFill="1" applyBorder="1" applyAlignment="1">
      <alignment horizontal="center" vertical="center"/>
    </xf>
    <xf numFmtId="0" fontId="7" fillId="16" borderId="111" xfId="0" applyFont="1" applyFill="1" applyBorder="1" applyAlignment="1">
      <alignment horizontal="right" vertical="center"/>
    </xf>
    <xf numFmtId="0" fontId="3" fillId="16" borderId="112" xfId="0" applyFont="1" applyFill="1" applyBorder="1" applyAlignment="1">
      <alignment horizontal="center" vertical="center"/>
    </xf>
    <xf numFmtId="0" fontId="3" fillId="16" borderId="113" xfId="0" applyFont="1" applyFill="1" applyBorder="1" applyAlignment="1">
      <alignment horizontal="center" vertical="center"/>
    </xf>
    <xf numFmtId="0" fontId="2" fillId="16" borderId="114" xfId="0" applyFont="1" applyFill="1" applyBorder="1" applyAlignment="1">
      <alignment horizontal="center" textRotation="90"/>
    </xf>
    <xf numFmtId="0" fontId="3" fillId="16" borderId="38" xfId="0" applyFont="1" applyFill="1" applyBorder="1" applyAlignment="1">
      <alignment horizontal="centerContinuous" vertical="center"/>
    </xf>
    <xf numFmtId="0" fontId="3" fillId="16" borderId="74" xfId="0" applyFont="1" applyFill="1" applyBorder="1" applyAlignment="1">
      <alignment horizontal="centerContinuous" vertical="center"/>
    </xf>
    <xf numFmtId="0" fontId="3" fillId="16" borderId="39" xfId="0" applyFont="1" applyFill="1" applyBorder="1" applyAlignment="1">
      <alignment horizontal="centerContinuous" vertical="center"/>
    </xf>
    <xf numFmtId="0" fontId="3" fillId="16" borderId="115" xfId="0" applyFont="1" applyFill="1" applyBorder="1" applyAlignment="1">
      <alignment horizontal="centerContinuous" vertical="center"/>
    </xf>
    <xf numFmtId="167" fontId="6" fillId="16" borderId="116" xfId="0" applyNumberFormat="1" applyFont="1" applyFill="1" applyBorder="1" applyAlignment="1">
      <alignment horizontal="center" vertical="center"/>
    </xf>
    <xf numFmtId="0" fontId="3" fillId="16" borderId="117" xfId="0" applyFont="1" applyFill="1" applyBorder="1" applyAlignment="1">
      <alignment horizontal="center" vertical="center"/>
    </xf>
    <xf numFmtId="0" fontId="0" fillId="16" borderId="109" xfId="0" applyFill="1" applyBorder="1" applyAlignment="1">
      <alignment horizontal="center" vertical="center"/>
    </xf>
    <xf numFmtId="0" fontId="0" fillId="16" borderId="110" xfId="0" applyFill="1" applyBorder="1" applyAlignment="1">
      <alignment horizontal="center" vertical="center"/>
    </xf>
    <xf numFmtId="0" fontId="0" fillId="16" borderId="111" xfId="0" applyFill="1" applyBorder="1" applyAlignment="1">
      <alignment horizontal="center" vertical="center"/>
    </xf>
    <xf numFmtId="0" fontId="3" fillId="16" borderId="118" xfId="0" applyFont="1" applyFill="1" applyBorder="1" applyAlignment="1">
      <alignment horizontal="center" vertical="center"/>
    </xf>
    <xf numFmtId="165" fontId="3" fillId="16" borderId="119" xfId="0" applyNumberFormat="1" applyFont="1" applyFill="1" applyBorder="1" applyAlignment="1">
      <alignment horizontal="center" vertical="center"/>
    </xf>
    <xf numFmtId="0" fontId="10" fillId="16" borderId="11" xfId="0" applyFont="1" applyFill="1" applyBorder="1" applyAlignment="1">
      <alignment horizontal="centerContinuous" vertical="top"/>
    </xf>
    <xf numFmtId="0" fontId="0" fillId="16" borderId="12" xfId="0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3" fillId="15" borderId="35" xfId="0" applyFont="1" applyFill="1" applyBorder="1" applyAlignment="1">
      <alignment horizontal="center" vertical="center"/>
    </xf>
    <xf numFmtId="0" fontId="39" fillId="0" borderId="120" xfId="0" applyFont="1" applyBorder="1" applyAlignment="1">
      <alignment horizontal="center" vertical="center"/>
    </xf>
    <xf numFmtId="0" fontId="39" fillId="0" borderId="84" xfId="0" applyFont="1" applyBorder="1" applyAlignment="1">
      <alignment horizontal="center" vertical="center"/>
    </xf>
    <xf numFmtId="0" fontId="39" fillId="0" borderId="89" xfId="0" applyFont="1" applyBorder="1" applyAlignment="1">
      <alignment horizontal="center" vertical="center"/>
    </xf>
    <xf numFmtId="0" fontId="39" fillId="0" borderId="90" xfId="0" applyFont="1" applyBorder="1" applyAlignment="1">
      <alignment horizontal="center" vertical="center"/>
    </xf>
    <xf numFmtId="0" fontId="39" fillId="0" borderId="10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2" fillId="15" borderId="11" xfId="0" applyFont="1" applyFill="1" applyBorder="1" applyAlignment="1">
      <alignment vertical="center" wrapText="1"/>
    </xf>
    <xf numFmtId="0" fontId="0" fillId="15" borderId="11" xfId="0" applyFill="1" applyBorder="1" applyAlignment="1">
      <alignment horizontal="center" vertical="center" wrapText="1"/>
    </xf>
    <xf numFmtId="0" fontId="0" fillId="15" borderId="48" xfId="0" applyFill="1" applyBorder="1" applyAlignment="1">
      <alignment horizontal="centerContinuous" vertical="center"/>
    </xf>
    <xf numFmtId="0" fontId="2" fillId="15" borderId="48" xfId="0" applyFont="1" applyFill="1" applyBorder="1" applyAlignment="1">
      <alignment horizontal="centerContinuous" vertical="center" shrinkToFit="1"/>
    </xf>
    <xf numFmtId="0" fontId="4" fillId="15" borderId="48" xfId="0" applyFont="1" applyFill="1" applyBorder="1" applyAlignment="1">
      <alignment horizontal="centerContinuous" vertical="center" shrinkToFit="1"/>
    </xf>
    <xf numFmtId="0" fontId="0" fillId="15" borderId="49" xfId="0" applyFill="1" applyBorder="1" applyAlignment="1">
      <alignment horizontal="centerContinuous" vertical="center"/>
    </xf>
    <xf numFmtId="0" fontId="2" fillId="15" borderId="49" xfId="0" applyFont="1" applyFill="1" applyBorder="1" applyAlignment="1">
      <alignment horizontal="centerContinuous" vertical="center" shrinkToFit="1"/>
    </xf>
    <xf numFmtId="0" fontId="2" fillId="15" borderId="46" xfId="0" applyFont="1" applyFill="1" applyBorder="1" applyAlignment="1">
      <alignment horizontal="centerContinuous" vertical="center" shrinkToFit="1"/>
    </xf>
    <xf numFmtId="0" fontId="4" fillId="0" borderId="121" xfId="0" applyFont="1" applyFill="1" applyBorder="1" applyAlignment="1">
      <alignment horizontal="center" vertical="center"/>
    </xf>
    <xf numFmtId="0" fontId="4" fillId="0" borderId="122" xfId="0" applyFont="1" applyFill="1" applyBorder="1" applyAlignment="1">
      <alignment horizontal="center" vertical="center"/>
    </xf>
    <xf numFmtId="0" fontId="4" fillId="0" borderId="123" xfId="0" applyFont="1" applyFill="1" applyBorder="1" applyAlignment="1">
      <alignment horizontal="center" vertical="center"/>
    </xf>
    <xf numFmtId="0" fontId="4" fillId="0" borderId="12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25" xfId="0" applyFont="1" applyFill="1" applyBorder="1" applyAlignment="1">
      <alignment horizontal="center" vertical="center"/>
    </xf>
    <xf numFmtId="0" fontId="4" fillId="0" borderId="126" xfId="0" applyFont="1" applyFill="1" applyBorder="1" applyAlignment="1">
      <alignment horizontal="center" vertical="center"/>
    </xf>
    <xf numFmtId="0" fontId="4" fillId="0" borderId="127" xfId="0" applyFont="1" applyFill="1" applyBorder="1" applyAlignment="1">
      <alignment horizontal="center" vertical="center"/>
    </xf>
    <xf numFmtId="0" fontId="4" fillId="0" borderId="128" xfId="0" applyFont="1" applyFill="1" applyBorder="1" applyAlignment="1">
      <alignment horizontal="center" vertical="center"/>
    </xf>
    <xf numFmtId="0" fontId="4" fillId="0" borderId="129" xfId="0" applyFont="1" applyFill="1" applyBorder="1" applyAlignment="1">
      <alignment horizontal="center" vertical="center"/>
    </xf>
    <xf numFmtId="0" fontId="13" fillId="15" borderId="40" xfId="0" applyFont="1" applyFill="1" applyBorder="1" applyAlignment="1">
      <alignment horizontal="centerContinuous" vertical="center"/>
    </xf>
    <xf numFmtId="0" fontId="0" fillId="15" borderId="41" xfId="0" applyFill="1" applyBorder="1" applyAlignment="1">
      <alignment horizontal="centerContinuous" vertical="center"/>
    </xf>
    <xf numFmtId="0" fontId="13" fillId="15" borderId="42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4" fillId="0" borderId="130" xfId="0" applyFont="1" applyFill="1" applyBorder="1" applyAlignment="1">
      <alignment horizontal="center" vertical="center"/>
    </xf>
    <xf numFmtId="0" fontId="4" fillId="0" borderId="131" xfId="0" applyFont="1" applyFill="1" applyBorder="1" applyAlignment="1">
      <alignment horizontal="center" vertical="center"/>
    </xf>
    <xf numFmtId="0" fontId="4" fillId="0" borderId="132" xfId="0" applyFont="1" applyFill="1" applyBorder="1" applyAlignment="1">
      <alignment horizontal="center" vertical="center"/>
    </xf>
    <xf numFmtId="0" fontId="4" fillId="0" borderId="133" xfId="0" applyFont="1" applyFill="1" applyBorder="1" applyAlignment="1">
      <alignment horizontal="center" vertical="center"/>
    </xf>
    <xf numFmtId="0" fontId="4" fillId="0" borderId="134" xfId="0" applyFont="1" applyFill="1" applyBorder="1" applyAlignment="1">
      <alignment horizontal="center" vertical="center"/>
    </xf>
    <xf numFmtId="0" fontId="4" fillId="0" borderId="135" xfId="0" applyFont="1" applyFill="1" applyBorder="1" applyAlignment="1">
      <alignment horizontal="center" vertical="center"/>
    </xf>
    <xf numFmtId="0" fontId="4" fillId="0" borderId="136" xfId="0" applyFont="1" applyFill="1" applyBorder="1" applyAlignment="1">
      <alignment horizontal="center" vertical="center"/>
    </xf>
    <xf numFmtId="0" fontId="4" fillId="0" borderId="137" xfId="0" applyFont="1" applyFill="1" applyBorder="1" applyAlignment="1">
      <alignment horizontal="center" vertical="center"/>
    </xf>
    <xf numFmtId="0" fontId="4" fillId="0" borderId="138" xfId="0" applyFont="1" applyFill="1" applyBorder="1" applyAlignment="1">
      <alignment horizontal="center" vertical="center"/>
    </xf>
    <xf numFmtId="0" fontId="4" fillId="0" borderId="139" xfId="0" applyFont="1" applyFill="1" applyBorder="1" applyAlignment="1">
      <alignment horizontal="center" vertical="center"/>
    </xf>
    <xf numFmtId="0" fontId="0" fillId="15" borderId="140" xfId="0" applyFill="1" applyBorder="1" applyAlignment="1">
      <alignment horizontal="center" vertical="center"/>
    </xf>
    <xf numFmtId="0" fontId="0" fillId="15" borderId="141" xfId="0" applyFill="1" applyBorder="1" applyAlignment="1">
      <alignment horizontal="center" vertical="center"/>
    </xf>
    <xf numFmtId="0" fontId="0" fillId="15" borderId="142" xfId="0" applyFill="1" applyBorder="1" applyAlignment="1">
      <alignment horizontal="center" vertical="center"/>
    </xf>
    <xf numFmtId="0" fontId="0" fillId="15" borderId="143" xfId="0" applyFill="1" applyBorder="1" applyAlignment="1">
      <alignment horizontal="center" vertical="center"/>
    </xf>
    <xf numFmtId="0" fontId="0" fillId="15" borderId="144" xfId="0" applyFill="1" applyBorder="1" applyAlignment="1">
      <alignment horizontal="center" vertical="center"/>
    </xf>
    <xf numFmtId="0" fontId="4" fillId="0" borderId="145" xfId="0" applyFont="1" applyFill="1" applyBorder="1" applyAlignment="1">
      <alignment horizontal="center" vertical="center"/>
    </xf>
    <xf numFmtId="0" fontId="4" fillId="0" borderId="146" xfId="0" applyFont="1" applyFill="1" applyBorder="1" applyAlignment="1">
      <alignment horizontal="center" vertical="center"/>
    </xf>
    <xf numFmtId="0" fontId="4" fillId="0" borderId="147" xfId="0" applyFont="1" applyFill="1" applyBorder="1" applyAlignment="1">
      <alignment horizontal="center" vertical="center"/>
    </xf>
    <xf numFmtId="0" fontId="4" fillId="0" borderId="148" xfId="0" applyFont="1" applyFill="1" applyBorder="1" applyAlignment="1">
      <alignment horizontal="center" vertical="center"/>
    </xf>
    <xf numFmtId="0" fontId="4" fillId="0" borderId="149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right"/>
    </xf>
    <xf numFmtId="0" fontId="41" fillId="16" borderId="0" xfId="0" applyFont="1" applyFill="1" applyProtection="1"/>
    <xf numFmtId="0" fontId="14" fillId="16" borderId="0" xfId="0" applyFont="1" applyFill="1" applyAlignment="1" applyProtection="1">
      <alignment horizontal="centerContinuous"/>
    </xf>
    <xf numFmtId="0" fontId="40" fillId="16" borderId="0" xfId="0" applyFont="1" applyFill="1" applyProtection="1"/>
    <xf numFmtId="0" fontId="14" fillId="16" borderId="0" xfId="0" applyFont="1" applyFill="1" applyProtection="1"/>
    <xf numFmtId="49" fontId="14" fillId="16" borderId="0" xfId="0" applyNumberFormat="1" applyFont="1" applyFill="1" applyAlignment="1" applyProtection="1">
      <alignment horizontal="right"/>
    </xf>
    <xf numFmtId="0" fontId="14" fillId="16" borderId="0" xfId="0" applyFont="1" applyFill="1" applyAlignment="1" applyProtection="1">
      <alignment horizontal="center"/>
    </xf>
    <xf numFmtId="165" fontId="14" fillId="16" borderId="0" xfId="0" applyNumberFormat="1" applyFont="1" applyFill="1" applyProtection="1"/>
    <xf numFmtId="0" fontId="14" fillId="0" borderId="0" xfId="0" applyFont="1" applyFill="1" applyProtection="1"/>
    <xf numFmtId="0" fontId="14" fillId="16" borderId="0" xfId="0" applyFont="1" applyFill="1" applyAlignment="1" applyProtection="1">
      <alignment horizontal="right"/>
    </xf>
    <xf numFmtId="0" fontId="14" fillId="16" borderId="31" xfId="0" applyFont="1" applyFill="1" applyBorder="1" applyProtection="1"/>
    <xf numFmtId="49" fontId="14" fillId="16" borderId="31" xfId="0" applyNumberFormat="1" applyFont="1" applyFill="1" applyBorder="1" applyAlignment="1" applyProtection="1">
      <alignment horizontal="right"/>
    </xf>
    <xf numFmtId="0" fontId="14" fillId="16" borderId="31" xfId="0" applyFont="1" applyFill="1" applyBorder="1" applyAlignment="1" applyProtection="1">
      <alignment horizontal="center"/>
    </xf>
    <xf numFmtId="165" fontId="14" fillId="16" borderId="31" xfId="0" applyNumberFormat="1" applyFont="1" applyFill="1" applyBorder="1" applyProtection="1"/>
    <xf numFmtId="0" fontId="14" fillId="0" borderId="31" xfId="0" applyFont="1" applyFill="1" applyBorder="1" applyProtection="1"/>
    <xf numFmtId="0" fontId="14" fillId="16" borderId="0" xfId="0" applyFont="1" applyFill="1" applyAlignment="1" applyProtection="1">
      <alignment horizontal="left"/>
    </xf>
    <xf numFmtId="0" fontId="14" fillId="0" borderId="0" xfId="0" applyFont="1" applyFill="1" applyAlignment="1" applyProtection="1"/>
    <xf numFmtId="0" fontId="14" fillId="0" borderId="0" xfId="0" applyFont="1" applyFill="1" applyAlignment="1" applyProtection="1">
      <alignment horizontal="right"/>
    </xf>
    <xf numFmtId="0" fontId="14" fillId="0" borderId="0" xfId="0" applyFont="1" applyFill="1" applyAlignment="1" applyProtection="1">
      <alignment horizontal="center"/>
    </xf>
    <xf numFmtId="0" fontId="14" fillId="16" borderId="31" xfId="0" applyFont="1" applyFill="1" applyBorder="1" applyAlignment="1" applyProtection="1">
      <alignment horizontal="right"/>
    </xf>
    <xf numFmtId="0" fontId="14" fillId="0" borderId="31" xfId="0" applyFont="1" applyFill="1" applyBorder="1" applyAlignment="1" applyProtection="1">
      <alignment horizontal="left"/>
    </xf>
    <xf numFmtId="0" fontId="14" fillId="0" borderId="31" xfId="0" applyFont="1" applyFill="1" applyBorder="1" applyAlignment="1" applyProtection="1">
      <alignment horizontal="center"/>
    </xf>
    <xf numFmtId="0" fontId="14" fillId="0" borderId="0" xfId="0" applyFont="1" applyFill="1" applyAlignment="1" applyProtection="1">
      <alignment horizontal="left"/>
    </xf>
    <xf numFmtId="0" fontId="14" fillId="16" borderId="0" xfId="0" applyFont="1" applyFill="1" applyBorder="1" applyAlignment="1" applyProtection="1">
      <alignment horizontal="right"/>
    </xf>
    <xf numFmtId="0" fontId="41" fillId="16" borderId="0" xfId="0" applyFont="1" applyFill="1" applyBorder="1" applyAlignment="1" applyProtection="1"/>
    <xf numFmtId="0" fontId="14" fillId="16" borderId="0" xfId="0" applyFont="1" applyFill="1" applyBorder="1" applyAlignment="1" applyProtection="1"/>
    <xf numFmtId="0" fontId="14" fillId="16" borderId="0" xfId="0" applyFont="1" applyFill="1" applyBorder="1" applyProtection="1"/>
    <xf numFmtId="0" fontId="14" fillId="16" borderId="0" xfId="0" applyFont="1" applyFill="1" applyBorder="1" applyAlignment="1" applyProtection="1">
      <alignment horizontal="center"/>
    </xf>
    <xf numFmtId="165" fontId="14" fillId="16" borderId="0" xfId="0" applyNumberFormat="1" applyFont="1" applyFill="1" applyBorder="1" applyAlignment="1" applyProtection="1">
      <alignment horizontal="center"/>
    </xf>
    <xf numFmtId="169" fontId="14" fillId="0" borderId="0" xfId="0" applyNumberFormat="1" applyFont="1" applyFill="1" applyProtection="1"/>
    <xf numFmtId="0" fontId="7" fillId="0" borderId="0" xfId="0" applyFont="1" applyFill="1" applyProtection="1"/>
    <xf numFmtId="0" fontId="2" fillId="16" borderId="0" xfId="0" applyFont="1" applyFill="1" applyProtection="1"/>
    <xf numFmtId="0" fontId="2" fillId="0" borderId="0" xfId="0" applyFont="1" applyFill="1" applyAlignment="1" applyProtection="1">
      <alignment horizontal="right"/>
    </xf>
    <xf numFmtId="0" fontId="4" fillId="0" borderId="121" xfId="0" applyFont="1" applyFill="1" applyBorder="1" applyAlignment="1" applyProtection="1">
      <alignment horizontal="center" vertical="center"/>
      <protection locked="0"/>
    </xf>
    <xf numFmtId="0" fontId="4" fillId="0" borderId="122" xfId="0" applyFont="1" applyFill="1" applyBorder="1" applyAlignment="1" applyProtection="1">
      <alignment horizontal="center" vertical="center"/>
      <protection locked="0"/>
    </xf>
    <xf numFmtId="0" fontId="4" fillId="0" borderId="123" xfId="0" applyFont="1" applyFill="1" applyBorder="1" applyAlignment="1" applyProtection="1">
      <alignment horizontal="center" vertical="center"/>
      <protection locked="0"/>
    </xf>
    <xf numFmtId="0" fontId="4" fillId="0" borderId="126" xfId="0" applyFont="1" applyFill="1" applyBorder="1" applyAlignment="1" applyProtection="1">
      <alignment horizontal="center" vertical="center"/>
      <protection locked="0"/>
    </xf>
    <xf numFmtId="0" fontId="4" fillId="0" borderId="128" xfId="0" applyFont="1" applyFill="1" applyBorder="1" applyAlignment="1" applyProtection="1">
      <alignment horizontal="center" vertical="center"/>
      <protection locked="0"/>
    </xf>
    <xf numFmtId="0" fontId="4" fillId="0" borderId="124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125" xfId="0" applyFont="1" applyFill="1" applyBorder="1" applyAlignment="1" applyProtection="1">
      <alignment horizontal="center" vertical="center"/>
      <protection locked="0"/>
    </xf>
    <xf numFmtId="0" fontId="4" fillId="0" borderId="127" xfId="0" applyFont="1" applyFill="1" applyBorder="1" applyAlignment="1" applyProtection="1">
      <alignment horizontal="center" vertical="center"/>
      <protection locked="0"/>
    </xf>
    <xf numFmtId="0" fontId="4" fillId="0" borderId="129" xfId="0" applyFont="1" applyFill="1" applyBorder="1" applyAlignment="1" applyProtection="1">
      <alignment horizontal="center" vertical="center"/>
      <protection locked="0"/>
    </xf>
    <xf numFmtId="0" fontId="4" fillId="0" borderId="130" xfId="0" applyFont="1" applyFill="1" applyBorder="1" applyAlignment="1" applyProtection="1">
      <alignment horizontal="center" vertical="center"/>
      <protection locked="0"/>
    </xf>
    <xf numFmtId="0" fontId="4" fillId="0" borderId="131" xfId="0" applyFont="1" applyFill="1" applyBorder="1" applyAlignment="1" applyProtection="1">
      <alignment horizontal="center" vertical="center"/>
      <protection locked="0"/>
    </xf>
    <xf numFmtId="0" fontId="4" fillId="0" borderId="132" xfId="0" applyFont="1" applyFill="1" applyBorder="1" applyAlignment="1" applyProtection="1">
      <alignment horizontal="center" vertical="center"/>
      <protection locked="0"/>
    </xf>
    <xf numFmtId="0" fontId="4" fillId="0" borderId="133" xfId="0" applyFont="1" applyFill="1" applyBorder="1" applyAlignment="1" applyProtection="1">
      <alignment horizontal="center" vertical="center"/>
      <protection locked="0"/>
    </xf>
    <xf numFmtId="0" fontId="4" fillId="0" borderId="134" xfId="0" applyFont="1" applyFill="1" applyBorder="1" applyAlignment="1" applyProtection="1">
      <alignment horizontal="center" vertical="center"/>
      <protection locked="0"/>
    </xf>
    <xf numFmtId="0" fontId="0" fillId="0" borderId="150" xfId="0" applyFill="1" applyBorder="1" applyProtection="1">
      <protection locked="0"/>
    </xf>
    <xf numFmtId="0" fontId="0" fillId="0" borderId="151" xfId="0" applyFill="1" applyBorder="1" applyProtection="1">
      <protection locked="0"/>
    </xf>
    <xf numFmtId="0" fontId="0" fillId="0" borderId="152" xfId="0" applyFill="1" applyBorder="1" applyProtection="1">
      <protection locked="0"/>
    </xf>
    <xf numFmtId="0" fontId="0" fillId="0" borderId="153" xfId="0" applyFill="1" applyBorder="1" applyProtection="1">
      <protection locked="0"/>
    </xf>
    <xf numFmtId="0" fontId="0" fillId="0" borderId="43" xfId="0" applyFill="1" applyBorder="1" applyProtection="1">
      <protection locked="0"/>
    </xf>
    <xf numFmtId="0" fontId="0" fillId="0" borderId="43" xfId="0" applyFill="1" applyBorder="1" applyAlignment="1" applyProtection="1">
      <alignment horizontal="center"/>
      <protection locked="0"/>
    </xf>
    <xf numFmtId="0" fontId="0" fillId="0" borderId="44" xfId="0" applyFill="1" applyBorder="1" applyProtection="1">
      <protection locked="0"/>
    </xf>
    <xf numFmtId="0" fontId="0" fillId="0" borderId="44" xfId="0" applyFill="1" applyBorder="1" applyAlignment="1" applyProtection="1">
      <alignment horizontal="center"/>
      <protection locked="0"/>
    </xf>
    <xf numFmtId="0" fontId="0" fillId="0" borderId="44" xfId="0" applyFill="1" applyBorder="1" applyAlignment="1" applyProtection="1">
      <protection locked="0"/>
    </xf>
    <xf numFmtId="0" fontId="0" fillId="0" borderId="154" xfId="0" applyFill="1" applyBorder="1" applyProtection="1">
      <protection locked="0"/>
    </xf>
    <xf numFmtId="0" fontId="0" fillId="0" borderId="57" xfId="0" applyFill="1" applyBorder="1" applyProtection="1">
      <protection locked="0"/>
    </xf>
    <xf numFmtId="0" fontId="0" fillId="0" borderId="57" xfId="0" applyFill="1" applyBorder="1" applyAlignment="1" applyProtection="1">
      <alignment horizontal="center"/>
      <protection locked="0"/>
    </xf>
    <xf numFmtId="0" fontId="37" fillId="0" borderId="26" xfId="0" applyFont="1" applyBorder="1" applyAlignment="1" applyProtection="1">
      <alignment horizontal="center" vertical="center"/>
      <protection locked="0"/>
    </xf>
    <xf numFmtId="0" fontId="37" fillId="0" borderId="103" xfId="0" applyFont="1" applyBorder="1" applyAlignment="1" applyProtection="1">
      <alignment horizontal="center" vertical="center"/>
      <protection locked="0"/>
    </xf>
    <xf numFmtId="14" fontId="37" fillId="0" borderId="26" xfId="0" applyNumberFormat="1" applyFont="1" applyBorder="1" applyAlignment="1" applyProtection="1">
      <alignment horizontal="center" vertical="center"/>
      <protection locked="0"/>
    </xf>
    <xf numFmtId="14" fontId="37" fillId="0" borderId="103" xfId="0" applyNumberFormat="1" applyFont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center" vertical="center" wrapText="1"/>
      <protection locked="0"/>
    </xf>
    <xf numFmtId="0" fontId="37" fillId="0" borderId="25" xfId="0" applyFont="1" applyBorder="1" applyAlignment="1" applyProtection="1">
      <alignment horizontal="center" vertical="center" wrapText="1"/>
      <protection locked="0"/>
    </xf>
    <xf numFmtId="0" fontId="37" fillId="0" borderId="103" xfId="0" applyFont="1" applyBorder="1" applyAlignment="1" applyProtection="1">
      <alignment horizontal="center" vertical="center" wrapText="1"/>
      <protection locked="0"/>
    </xf>
    <xf numFmtId="0" fontId="37" fillId="0" borderId="26" xfId="0" applyFont="1" applyBorder="1" applyAlignment="1" applyProtection="1">
      <alignment vertical="center"/>
      <protection locked="0"/>
    </xf>
    <xf numFmtId="0" fontId="37" fillId="0" borderId="27" xfId="0" applyFont="1" applyBorder="1" applyAlignment="1" applyProtection="1">
      <alignment horizontal="center" vertical="center"/>
      <protection locked="0"/>
    </xf>
    <xf numFmtId="0" fontId="5" fillId="15" borderId="45" xfId="0" applyFont="1" applyFill="1" applyBorder="1" applyAlignment="1" applyProtection="1">
      <alignment vertical="center"/>
      <protection locked="0"/>
    </xf>
    <xf numFmtId="0" fontId="4" fillId="17" borderId="130" xfId="0" applyFont="1" applyFill="1" applyBorder="1" applyAlignment="1" applyProtection="1">
      <alignment horizontal="center" vertical="center"/>
      <protection locked="0"/>
    </xf>
    <xf numFmtId="0" fontId="4" fillId="17" borderId="131" xfId="0" applyFont="1" applyFill="1" applyBorder="1" applyAlignment="1" applyProtection="1">
      <alignment horizontal="center" vertical="center"/>
      <protection locked="0"/>
    </xf>
    <xf numFmtId="0" fontId="4" fillId="17" borderId="132" xfId="0" applyFont="1" applyFill="1" applyBorder="1" applyAlignment="1" applyProtection="1">
      <alignment horizontal="center" vertical="center"/>
      <protection locked="0"/>
    </xf>
    <xf numFmtId="0" fontId="4" fillId="17" borderId="133" xfId="0" applyFont="1" applyFill="1" applyBorder="1" applyAlignment="1" applyProtection="1">
      <alignment horizontal="center" vertical="center"/>
      <protection locked="0"/>
    </xf>
    <xf numFmtId="0" fontId="4" fillId="17" borderId="134" xfId="0" applyFont="1" applyFill="1" applyBorder="1" applyAlignment="1" applyProtection="1">
      <alignment horizontal="center" vertical="center"/>
      <protection locked="0"/>
    </xf>
    <xf numFmtId="0" fontId="2" fillId="0" borderId="43" xfId="0" applyFont="1" applyFill="1" applyBorder="1" applyAlignment="1">
      <alignment horizontal="right" vertical="center"/>
    </xf>
    <xf numFmtId="0" fontId="2" fillId="0" borderId="44" xfId="0" applyFont="1" applyFill="1" applyBorder="1" applyProtection="1">
      <protection locked="0"/>
    </xf>
    <xf numFmtId="0" fontId="4" fillId="0" borderId="155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153" xfId="0" applyFont="1" applyFill="1" applyBorder="1" applyAlignment="1">
      <alignment horizontal="center" vertical="center"/>
    </xf>
    <xf numFmtId="0" fontId="39" fillId="0" borderId="98" xfId="0" applyFont="1" applyBorder="1" applyAlignment="1">
      <alignment horizontal="center" vertical="center"/>
    </xf>
    <xf numFmtId="0" fontId="39" fillId="0" borderId="91" xfId="0" applyFont="1" applyBorder="1" applyAlignment="1">
      <alignment horizontal="center" vertical="center"/>
    </xf>
    <xf numFmtId="0" fontId="2" fillId="0" borderId="171" xfId="0" applyFont="1" applyBorder="1" applyAlignment="1">
      <alignment vertical="center"/>
    </xf>
    <xf numFmtId="0" fontId="2" fillId="0" borderId="172" xfId="0" applyFont="1" applyBorder="1" applyAlignment="1">
      <alignment horizontal="center" vertical="center"/>
    </xf>
    <xf numFmtId="1" fontId="3" fillId="0" borderId="172" xfId="0" applyNumberFormat="1" applyFont="1" applyBorder="1" applyAlignment="1">
      <alignment horizontal="center" vertical="center"/>
    </xf>
    <xf numFmtId="165" fontId="3" fillId="0" borderId="173" xfId="0" applyNumberFormat="1" applyFont="1" applyBorder="1" applyAlignment="1">
      <alignment horizontal="center" vertical="center"/>
    </xf>
    <xf numFmtId="168" fontId="2" fillId="0" borderId="174" xfId="0" applyNumberFormat="1" applyFont="1" applyFill="1" applyBorder="1" applyAlignment="1">
      <alignment horizontal="center" vertical="center"/>
    </xf>
    <xf numFmtId="168" fontId="2" fillId="0" borderId="172" xfId="0" applyNumberFormat="1" applyFont="1" applyBorder="1" applyAlignment="1">
      <alignment horizontal="center" vertical="center"/>
    </xf>
    <xf numFmtId="165" fontId="2" fillId="0" borderId="175" xfId="0" applyNumberFormat="1" applyFont="1" applyBorder="1" applyAlignment="1">
      <alignment horizontal="center" vertical="center"/>
    </xf>
    <xf numFmtId="0" fontId="39" fillId="0" borderId="171" xfId="0" applyFont="1" applyBorder="1" applyAlignment="1">
      <alignment horizontal="center" vertical="center"/>
    </xf>
    <xf numFmtId="0" fontId="39" fillId="0" borderId="172" xfId="0" applyFont="1" applyBorder="1" applyAlignment="1">
      <alignment horizontal="center" vertical="center"/>
    </xf>
    <xf numFmtId="0" fontId="40" fillId="16" borderId="0" xfId="0" applyFont="1" applyFill="1"/>
    <xf numFmtId="0" fontId="2" fillId="0" borderId="157" xfId="0" applyFont="1" applyBorder="1" applyAlignment="1">
      <alignment vertical="center"/>
    </xf>
    <xf numFmtId="0" fontId="2" fillId="0" borderId="158" xfId="0" applyFont="1" applyBorder="1" applyAlignment="1">
      <alignment horizontal="center" vertical="center"/>
    </xf>
    <xf numFmtId="1" fontId="3" fillId="0" borderId="158" xfId="0" applyNumberFormat="1" applyFont="1" applyBorder="1" applyAlignment="1">
      <alignment horizontal="center" vertical="center"/>
    </xf>
    <xf numFmtId="165" fontId="3" fillId="0" borderId="159" xfId="0" applyNumberFormat="1" applyFont="1" applyBorder="1" applyAlignment="1">
      <alignment horizontal="center" vertical="center"/>
    </xf>
    <xf numFmtId="168" fontId="2" fillId="0" borderId="160" xfId="0" applyNumberFormat="1" applyFont="1" applyFill="1" applyBorder="1" applyAlignment="1">
      <alignment horizontal="center" vertical="center"/>
    </xf>
    <xf numFmtId="168" fontId="2" fillId="0" borderId="158" xfId="0" applyNumberFormat="1" applyFont="1" applyBorder="1" applyAlignment="1">
      <alignment horizontal="center" vertical="center"/>
    </xf>
    <xf numFmtId="0" fontId="39" fillId="0" borderId="157" xfId="0" applyFont="1" applyBorder="1" applyAlignment="1">
      <alignment horizontal="center" vertical="center"/>
    </xf>
    <xf numFmtId="0" fontId="39" fillId="0" borderId="158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162" xfId="0" applyFont="1" applyBorder="1" applyAlignment="1">
      <alignment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37" xfId="0" applyFont="1" applyFill="1" applyBorder="1" applyAlignment="1">
      <alignment horizontal="right" vertical="center"/>
    </xf>
    <xf numFmtId="0" fontId="2" fillId="0" borderId="163" xfId="0" applyFont="1" applyFill="1" applyBorder="1" applyAlignment="1">
      <alignment horizontal="right" vertical="center"/>
    </xf>
    <xf numFmtId="0" fontId="2" fillId="0" borderId="164" xfId="0" applyFont="1" applyBorder="1" applyAlignment="1">
      <alignment horizontal="center" vertical="center"/>
    </xf>
    <xf numFmtId="1" fontId="3" fillId="0" borderId="164" xfId="0" applyNumberFormat="1" applyFont="1" applyBorder="1" applyAlignment="1">
      <alignment horizontal="center" vertical="center"/>
    </xf>
    <xf numFmtId="165" fontId="3" fillId="0" borderId="165" xfId="0" applyNumberFormat="1" applyFont="1" applyBorder="1" applyAlignment="1">
      <alignment horizontal="center" vertical="center"/>
    </xf>
    <xf numFmtId="168" fontId="2" fillId="0" borderId="166" xfId="0" applyNumberFormat="1" applyFont="1" applyFill="1" applyBorder="1" applyAlignment="1">
      <alignment horizontal="center" vertical="center"/>
    </xf>
    <xf numFmtId="168" fontId="2" fillId="0" borderId="164" xfId="0" applyNumberFormat="1" applyFont="1" applyBorder="1" applyAlignment="1">
      <alignment horizontal="center" vertical="center"/>
    </xf>
    <xf numFmtId="165" fontId="2" fillId="0" borderId="167" xfId="0" applyNumberFormat="1" applyFont="1" applyBorder="1" applyAlignment="1">
      <alignment horizontal="center" vertical="center"/>
    </xf>
    <xf numFmtId="0" fontId="39" fillId="0" borderId="168" xfId="0" applyFont="1" applyBorder="1" applyAlignment="1">
      <alignment horizontal="center" vertical="center"/>
    </xf>
    <xf numFmtId="0" fontId="39" fillId="0" borderId="164" xfId="0" applyFont="1" applyBorder="1" applyAlignment="1">
      <alignment horizontal="center" vertical="center"/>
    </xf>
    <xf numFmtId="0" fontId="2" fillId="0" borderId="43" xfId="0" applyFont="1" applyFill="1" applyBorder="1" applyProtection="1">
      <protection locked="0"/>
    </xf>
    <xf numFmtId="0" fontId="2" fillId="0" borderId="44" xfId="0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2" fillId="0" borderId="43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/>
    <xf numFmtId="0" fontId="0" fillId="0" borderId="0" xfId="0" applyFont="1" applyFill="1"/>
    <xf numFmtId="0" fontId="0" fillId="0" borderId="0" xfId="0" applyFill="1" applyProtection="1">
      <protection locked="0"/>
    </xf>
    <xf numFmtId="0" fontId="0" fillId="0" borderId="44" xfId="0" applyBorder="1"/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2" fillId="0" borderId="2" xfId="0" applyFont="1" applyBorder="1"/>
    <xf numFmtId="0" fontId="2" fillId="0" borderId="44" xfId="0" applyFont="1" applyBorder="1" applyAlignment="1">
      <alignment vertical="center"/>
    </xf>
    <xf numFmtId="0" fontId="2" fillId="0" borderId="2" xfId="0" applyFont="1" applyFill="1" applyBorder="1" applyProtection="1">
      <protection locked="0"/>
    </xf>
    <xf numFmtId="0" fontId="0" fillId="0" borderId="2" xfId="0" applyBorder="1"/>
    <xf numFmtId="0" fontId="0" fillId="0" borderId="2" xfId="0" applyFill="1" applyBorder="1" applyProtection="1">
      <protection locked="0"/>
    </xf>
    <xf numFmtId="165" fontId="2" fillId="0" borderId="156" xfId="0" applyNumberFormat="1" applyFont="1" applyBorder="1" applyAlignment="1">
      <alignment horizontal="center" vertical="center"/>
    </xf>
    <xf numFmtId="165" fontId="2" fillId="0" borderId="161" xfId="0" applyNumberFormat="1" applyFont="1" applyBorder="1" applyAlignment="1">
      <alignment horizontal="center" vertical="center"/>
    </xf>
    <xf numFmtId="0" fontId="10" fillId="0" borderId="0" xfId="0" applyFont="1" applyFill="1" applyAlignment="1" applyProtection="1">
      <alignment horizontal="center"/>
      <protection locked="0"/>
    </xf>
    <xf numFmtId="0" fontId="17" fillId="0" borderId="0" xfId="0" applyFont="1" applyFill="1" applyAlignment="1" applyProtection="1">
      <alignment horizontal="center"/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>
      <alignment vertical="top" wrapText="1"/>
    </xf>
    <xf numFmtId="165" fontId="0" fillId="0" borderId="43" xfId="0" applyNumberFormat="1" applyFill="1" applyBorder="1" applyAlignment="1">
      <alignment horizontal="right" vertical="center"/>
    </xf>
    <xf numFmtId="165" fontId="3" fillId="0" borderId="44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169" xfId="0" applyFill="1" applyBorder="1" applyAlignment="1" applyProtection="1">
      <alignment horizontal="left" vertical="center" shrinkToFit="1"/>
      <protection locked="0"/>
    </xf>
    <xf numFmtId="0" fontId="0" fillId="0" borderId="15" xfId="0" applyFill="1" applyBorder="1" applyAlignment="1" applyProtection="1">
      <alignment horizontal="left" vertical="center" shrinkToFit="1"/>
      <protection locked="0"/>
    </xf>
    <xf numFmtId="0" fontId="0" fillId="0" borderId="170" xfId="0" applyFill="1" applyBorder="1" applyAlignment="1" applyProtection="1">
      <alignment horizontal="left" vertical="center" shrinkToFit="1"/>
      <protection locked="0"/>
    </xf>
    <xf numFmtId="0" fontId="0" fillId="0" borderId="14" xfId="0" applyFill="1" applyBorder="1" applyAlignment="1" applyProtection="1">
      <alignment horizontal="left" vertical="center" shrinkToFit="1"/>
      <protection locked="0"/>
    </xf>
    <xf numFmtId="0" fontId="0" fillId="0" borderId="10" xfId="0" applyFill="1" applyBorder="1" applyAlignment="1" applyProtection="1">
      <alignment horizontal="left" vertical="center" shrinkToFit="1"/>
      <protection locked="0"/>
    </xf>
    <xf numFmtId="0" fontId="0" fillId="15" borderId="143" xfId="0" applyFill="1" applyBorder="1" applyAlignment="1">
      <alignment horizontal="center" vertical="center"/>
    </xf>
    <xf numFmtId="0" fontId="0" fillId="15" borderId="141" xfId="0" applyFill="1" applyBorder="1" applyAlignment="1">
      <alignment horizontal="center" vertical="center"/>
    </xf>
    <xf numFmtId="0" fontId="0" fillId="15" borderId="144" xfId="0" applyFill="1" applyBorder="1" applyAlignment="1">
      <alignment horizontal="center" vertical="center"/>
    </xf>
    <xf numFmtId="0" fontId="0" fillId="15" borderId="142" xfId="0" applyFill="1" applyBorder="1" applyAlignment="1">
      <alignment horizontal="center" vertical="center"/>
    </xf>
    <xf numFmtId="0" fontId="0" fillId="15" borderId="140" xfId="0" applyFill="1" applyBorder="1" applyAlignment="1">
      <alignment horizontal="center" vertical="center"/>
    </xf>
    <xf numFmtId="0" fontId="0" fillId="0" borderId="169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70" xfId="0" applyFill="1" applyBorder="1" applyAlignment="1">
      <alignment horizontal="left" vertical="center" shrinkToFit="1"/>
    </xf>
    <xf numFmtId="0" fontId="0" fillId="15" borderId="34" xfId="0" applyFill="1" applyBorder="1" applyAlignment="1">
      <alignment horizontal="center" vertical="center"/>
    </xf>
    <xf numFmtId="0" fontId="0" fillId="15" borderId="35" xfId="0" applyFill="1" applyBorder="1" applyAlignment="1">
      <alignment horizontal="center" vertical="center"/>
    </xf>
    <xf numFmtId="0" fontId="0" fillId="15" borderId="40" xfId="0" applyFill="1" applyBorder="1" applyAlignment="1">
      <alignment horizontal="center" vertical="center"/>
    </xf>
    <xf numFmtId="0" fontId="0" fillId="0" borderId="14" xfId="0" applyFill="1" applyBorder="1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</cellXfs>
  <cellStyles count="25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Euro" xfId="12"/>
    <cellStyle name="Gut" xfId="13" builtinId="26" customBuiltin="1"/>
    <cellStyle name="Neutral" xfId="14" builtinId="28" customBuiltin="1"/>
    <cellStyle name="Notiz" xfId="15" builtinId="10" customBuiltin="1"/>
    <cellStyle name="Schlecht" xfId="16" builtinId="27" customBuiltin="1"/>
    <cellStyle name="Standard" xfId="0" builtinId="0"/>
    <cellStyle name="Überschrift" xfId="17" builtinId="15" customBuiltin="1"/>
    <cellStyle name="Überschrift 1" xfId="18" builtinId="16" customBuiltin="1"/>
    <cellStyle name="Überschrift 2" xfId="19" builtinId="17" customBuiltin="1"/>
    <cellStyle name="Überschrift 3" xfId="20" builtinId="18" customBuiltin="1"/>
    <cellStyle name="Überschrift 4" xfId="21" builtinId="19" customBuiltin="1"/>
    <cellStyle name="Verknüpfte Zelle" xfId="22" builtinId="24" customBuiltin="1"/>
    <cellStyle name="Warnender Text" xfId="23" builtinId="11" customBuiltin="1"/>
    <cellStyle name="Zelle überprüfen" xfId="24" builtinId="23" customBuiltin="1"/>
  </cellStyles>
  <dxfs count="12"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>
    <pageSetUpPr fitToPage="1"/>
  </sheetPr>
  <dimension ref="A1:M51"/>
  <sheetViews>
    <sheetView showGridLines="0" tabSelected="1" topLeftCell="A11" workbookViewId="0">
      <selection activeCell="C25" sqref="C25"/>
    </sheetView>
  </sheetViews>
  <sheetFormatPr baseColWidth="10" defaultRowHeight="12.75"/>
  <cols>
    <col min="1" max="1" width="4" style="18" customWidth="1"/>
    <col min="2" max="2" width="1.140625" style="106" customWidth="1"/>
    <col min="3" max="3" width="44.140625" style="18" customWidth="1"/>
    <col min="4" max="4" width="10" style="18" customWidth="1"/>
    <col min="5" max="5" width="28" style="18" customWidth="1"/>
    <col min="6" max="6" width="8.7109375" style="18" customWidth="1"/>
    <col min="7" max="7" width="4.140625" style="18" customWidth="1"/>
    <col min="8" max="8" width="11.42578125" style="18"/>
    <col min="9" max="10" width="6.85546875" style="18" customWidth="1"/>
    <col min="11" max="11" width="2.140625" style="18" customWidth="1"/>
    <col min="12" max="12" width="7.28515625" style="18" customWidth="1"/>
    <col min="13" max="13" width="4.85546875" style="18" customWidth="1"/>
    <col min="14" max="16384" width="11.42578125" style="18"/>
  </cols>
  <sheetData>
    <row r="1" spans="1:13" ht="30">
      <c r="A1" s="531" t="s">
        <v>210</v>
      </c>
      <c r="B1" s="531"/>
      <c r="C1" s="531"/>
      <c r="D1" s="531"/>
      <c r="E1" s="531"/>
      <c r="F1" s="531"/>
      <c r="G1" s="531"/>
    </row>
    <row r="2" spans="1:13" ht="26.25">
      <c r="A2" s="529" t="s">
        <v>211</v>
      </c>
      <c r="B2" s="529"/>
      <c r="C2" s="529"/>
      <c r="D2" s="529"/>
      <c r="E2" s="529"/>
      <c r="F2" s="529"/>
      <c r="G2" s="529"/>
    </row>
    <row r="3" spans="1:13" ht="25.5">
      <c r="A3" s="530" t="s">
        <v>220</v>
      </c>
      <c r="B3" s="530"/>
      <c r="C3" s="530"/>
      <c r="D3" s="530"/>
      <c r="E3" s="530"/>
      <c r="F3" s="530"/>
      <c r="G3" s="530"/>
    </row>
    <row r="4" spans="1:13" s="290" customFormat="1" ht="26.25" customHeight="1">
      <c r="A4" s="397"/>
      <c r="B4" s="398"/>
      <c r="C4" s="399" t="s">
        <v>104</v>
      </c>
      <c r="D4" s="397"/>
      <c r="E4" s="397"/>
      <c r="F4" s="397"/>
      <c r="G4" s="400"/>
    </row>
    <row r="5" spans="1:13" s="290" customFormat="1" ht="6" customHeight="1">
      <c r="A5" s="397"/>
      <c r="B5" s="398"/>
      <c r="C5" s="401"/>
      <c r="D5" s="397"/>
      <c r="E5" s="397"/>
      <c r="F5" s="397"/>
      <c r="G5" s="400"/>
    </row>
    <row r="6" spans="1:13" s="290" customFormat="1" ht="18">
      <c r="A6" s="402">
        <f>IF(D6,RANK(D6,$D$6:$D$11,1)," ")</f>
        <v>1</v>
      </c>
      <c r="B6" s="403" t="s">
        <v>67</v>
      </c>
      <c r="C6" s="402" t="str">
        <f>M1A!A1</f>
        <v>VfB Osnabrück I</v>
      </c>
      <c r="D6" s="404">
        <f>M1A!A31</f>
        <v>335</v>
      </c>
      <c r="E6" s="405">
        <f>M1A!A32</f>
        <v>13.4</v>
      </c>
      <c r="F6" s="406">
        <f>IF($D$6&lt;$D$7,2,IF($D$6=$D$7,1,0))+IF($D$6&lt;$D$8,2,IF($D$6=$D$8,1,0))+IF($D$6&lt;$D$9,2,IF($D$6=$D$9,1,0))+IF($D$6&lt;$D$10,2,IF($D$6=$D$10,1,0))+IF($D$6&lt;$D$11,2,IF($D$6=$D$11,1,0))</f>
        <v>8</v>
      </c>
      <c r="G6" s="402"/>
      <c r="H6" s="294"/>
      <c r="K6" s="295"/>
      <c r="L6" s="295"/>
      <c r="M6" s="296"/>
    </row>
    <row r="7" spans="1:13" s="290" customFormat="1" ht="18">
      <c r="A7" s="402">
        <f>IF(D7,RANK(D7,$D$6:$D$11,1)," ")</f>
        <v>2</v>
      </c>
      <c r="B7" s="403" t="s">
        <v>67</v>
      </c>
      <c r="C7" s="402" t="str">
        <f>M2A!A1</f>
        <v>MC GM-Hütte</v>
      </c>
      <c r="D7" s="404">
        <f>M2A!A31</f>
        <v>350</v>
      </c>
      <c r="E7" s="405">
        <f>M2A!A32</f>
        <v>14</v>
      </c>
      <c r="F7" s="406">
        <f>IF($D$7&lt;$D$6,2,IF($D$7=$D$6,1,0))+IF($D$7&lt;$D$8,2,IF($D$7=$D$8,1,0))+IF($D$7&lt;$D$9,2,IF($D$7=$D$9,1,0))+IF($D$7&lt;$D$10,2,IF($D$7=$D$10,1,0))+IF($D$7&lt;$D$11,2,IF($D$7=$D$11,1,0))</f>
        <v>6</v>
      </c>
      <c r="G7" s="402"/>
      <c r="H7" s="294"/>
      <c r="K7" s="295"/>
      <c r="L7" s="295"/>
      <c r="M7" s="296"/>
    </row>
    <row r="8" spans="1:13" s="290" customFormat="1" ht="18">
      <c r="A8" s="402">
        <f>IF(D8,RANK(D8,$D$6:$D$11,1)," ")</f>
        <v>3</v>
      </c>
      <c r="B8" s="403" t="s">
        <v>67</v>
      </c>
      <c r="C8" s="402" t="str">
        <f>M3A!A1</f>
        <v>1. MGC Epe</v>
      </c>
      <c r="D8" s="404">
        <f>M3A!A31</f>
        <v>353</v>
      </c>
      <c r="E8" s="405">
        <f>M3A!A32</f>
        <v>14.120000000000001</v>
      </c>
      <c r="F8" s="406">
        <f>IF($D$8&lt;$D$6,2,IF($D$8=$D$6,1,0))+IF($D$8&lt;$D$7,2,IF($D$8=$D$7,1,0))+IF($D$8&lt;$D$9,2,IF($D$8=$D$9,1,0))+IF($D$8&lt;$D$10,2,IF($D$8=$D$10,1,0))+IF($D$8&lt;$D$11,2,IF($D$8=$D$11,1,0))</f>
        <v>4</v>
      </c>
      <c r="G8" s="402"/>
      <c r="H8" s="294"/>
      <c r="K8" s="295"/>
      <c r="L8" s="295"/>
      <c r="M8" s="296"/>
    </row>
    <row r="9" spans="1:13" s="290" customFormat="1" ht="18">
      <c r="A9" s="402">
        <f>IF(D9,RANK(D9,$D$6:$D$11,1)," ")</f>
        <v>4</v>
      </c>
      <c r="B9" s="403" t="s">
        <v>67</v>
      </c>
      <c r="C9" s="402" t="str">
        <f>M4A!A1</f>
        <v>VfB Osnabrück II</v>
      </c>
      <c r="D9" s="404">
        <f>M4A!A31</f>
        <v>363</v>
      </c>
      <c r="E9" s="405">
        <f>M4A!A32</f>
        <v>14.52</v>
      </c>
      <c r="F9" s="406">
        <f>IF($D$9&lt;$D$6,2,IF($D$9=$D$6,1,0))+IF($D$9&lt;$D$7,2,IF($D$9=$D$7,1,0))+IF($D$9&lt;$D$8,2,IF($D$9=$D$8,1,0))+IF($D$9&lt;$D$10,2,IF($D$9=$D$10,1,0))+IF($D$9&lt;$D$11,2,IF($D$9=$D$11,1,0))</f>
        <v>2</v>
      </c>
      <c r="G9" s="402"/>
    </row>
    <row r="10" spans="1:13" s="290" customFormat="1" ht="18">
      <c r="A10" s="402">
        <f>IF(D10,RANK(D10,$D$6:$D$11,1)," ")</f>
        <v>5</v>
      </c>
      <c r="B10" s="403" t="s">
        <v>67</v>
      </c>
      <c r="C10" s="402" t="str">
        <f>M5A!A1</f>
        <v>1. Osnabrücker MC</v>
      </c>
      <c r="D10" s="404">
        <f>M5A!A31</f>
        <v>411</v>
      </c>
      <c r="E10" s="405">
        <f>M5A!A32</f>
        <v>14.678571428571429</v>
      </c>
      <c r="F10" s="406">
        <f>IF($D$10&lt;$D$6,2,IF($D$10=$D$6,1,0))+IF($D$10&lt;$D$7,2,IF($D$10=$D$7,1,0))+IF($D$10&lt;$D$8,2,IF($D$10=$D$8,1,0))+IF($D$10&lt;$D$9,2,IF($D$10=$D$9,1,0))+IF($D$10&lt;$D$11,2,IF($D$10=$D$11,1,0))</f>
        <v>0</v>
      </c>
      <c r="G10" s="402"/>
    </row>
    <row r="11" spans="1:13" s="290" customFormat="1" ht="18">
      <c r="A11" s="402"/>
      <c r="B11" s="403"/>
      <c r="C11" s="402"/>
      <c r="D11" s="404"/>
      <c r="E11" s="405"/>
      <c r="F11" s="406"/>
      <c r="G11" s="402"/>
    </row>
    <row r="12" spans="1:13" s="290" customFormat="1" ht="18" customHeight="1">
      <c r="A12" s="402"/>
      <c r="B12" s="407"/>
      <c r="C12" s="402"/>
      <c r="D12" s="402"/>
      <c r="E12" s="405"/>
      <c r="F12" s="402"/>
      <c r="G12" s="402"/>
    </row>
    <row r="13" spans="1:13" s="290" customFormat="1" ht="18">
      <c r="A13" s="402"/>
      <c r="B13" s="403"/>
      <c r="C13" s="402"/>
      <c r="D13" s="404"/>
      <c r="E13" s="405"/>
      <c r="F13" s="406"/>
      <c r="G13" s="402"/>
    </row>
    <row r="14" spans="1:13" s="290" customFormat="1" ht="18">
      <c r="A14" s="402"/>
      <c r="B14" s="403"/>
      <c r="C14" s="399"/>
      <c r="D14" s="404"/>
      <c r="E14" s="405"/>
      <c r="F14" s="406"/>
      <c r="G14" s="402"/>
    </row>
    <row r="15" spans="1:13" s="290" customFormat="1" ht="18" customHeight="1">
      <c r="A15" s="402"/>
      <c r="B15" s="403"/>
      <c r="C15" s="402"/>
      <c r="D15" s="404"/>
      <c r="E15" s="405"/>
      <c r="F15" s="406"/>
      <c r="G15" s="402"/>
    </row>
    <row r="16" spans="1:13" s="290" customFormat="1" ht="18" customHeight="1">
      <c r="A16" s="408"/>
      <c r="B16" s="409"/>
      <c r="C16" s="408"/>
      <c r="D16" s="410"/>
      <c r="E16" s="411"/>
      <c r="F16" s="412"/>
      <c r="G16" s="408"/>
    </row>
    <row r="17" spans="1:7" s="290" customFormat="1" ht="18" customHeight="1">
      <c r="A17" s="402"/>
      <c r="B17" s="407"/>
      <c r="C17" s="402"/>
      <c r="D17" s="402"/>
      <c r="E17" s="405"/>
      <c r="F17" s="402"/>
      <c r="G17" s="402"/>
    </row>
    <row r="18" spans="1:7" s="290" customFormat="1" ht="18">
      <c r="A18" s="402"/>
      <c r="B18" s="407"/>
      <c r="C18" s="399" t="s">
        <v>3</v>
      </c>
      <c r="D18" s="402"/>
      <c r="E18" s="402"/>
      <c r="F18" s="402"/>
      <c r="G18" s="402"/>
    </row>
    <row r="19" spans="1:7" s="290" customFormat="1" ht="6" customHeight="1">
      <c r="A19" s="402"/>
      <c r="B19" s="407"/>
      <c r="C19" s="402"/>
      <c r="D19" s="402"/>
      <c r="E19" s="402"/>
      <c r="F19" s="402"/>
      <c r="G19" s="402"/>
    </row>
    <row r="20" spans="1:7" s="290" customFormat="1" ht="18">
      <c r="A20" s="402"/>
      <c r="B20" s="407"/>
      <c r="C20" s="413" t="str">
        <f>'6'!B15</f>
        <v>Beneking, Erwin</v>
      </c>
      <c r="D20" s="414" t="str">
        <f>'6'!C15</f>
        <v>MC GM-Hütte</v>
      </c>
      <c r="E20" s="404"/>
      <c r="F20" s="415">
        <f>'6'!J15</f>
        <v>77</v>
      </c>
      <c r="G20" s="402"/>
    </row>
    <row r="21" spans="1:7" s="290" customFormat="1" ht="18">
      <c r="A21" s="402"/>
      <c r="B21" s="407"/>
      <c r="C21" s="413" t="str">
        <f>'6'!B16</f>
        <v>Wehmeyer, Markus</v>
      </c>
      <c r="D21" s="414" t="str">
        <f>'6'!C16</f>
        <v>1. MGC Epe</v>
      </c>
      <c r="E21" s="404"/>
      <c r="F21" s="415">
        <f>'6'!J16</f>
        <v>81</v>
      </c>
      <c r="G21" s="402"/>
    </row>
    <row r="22" spans="1:7" s="290" customFormat="1" ht="18">
      <c r="A22" s="402"/>
      <c r="B22" s="407"/>
      <c r="C22" s="413" t="str">
        <f>'6'!B17</f>
        <v>Dettmer, Peter</v>
      </c>
      <c r="D22" s="414" t="str">
        <f>'6'!C17</f>
        <v>VfB Osnabrück I</v>
      </c>
      <c r="E22" s="404"/>
      <c r="F22" s="415">
        <f>'6'!J17</f>
        <v>81</v>
      </c>
      <c r="G22" s="402"/>
    </row>
    <row r="23" spans="1:7" s="290" customFormat="1" ht="18">
      <c r="A23" s="402"/>
      <c r="B23" s="407"/>
      <c r="C23" s="413" t="str">
        <f>'6'!B18</f>
        <v>Vennemann, Dirk</v>
      </c>
      <c r="D23" s="414" t="str">
        <f>'6'!C18</f>
        <v>VfB Osnabrück I</v>
      </c>
      <c r="E23" s="404"/>
      <c r="F23" s="415">
        <f>'6'!J18</f>
        <v>85</v>
      </c>
      <c r="G23" s="402"/>
    </row>
    <row r="24" spans="1:7" s="290" customFormat="1" ht="18">
      <c r="A24" s="402"/>
      <c r="B24" s="407"/>
      <c r="C24" s="413" t="str">
        <f>'6'!B19</f>
        <v>Zschäpe, Jens-Bob</v>
      </c>
      <c r="D24" s="414" t="str">
        <f>'6'!C19</f>
        <v>VfB Osnabrück I</v>
      </c>
      <c r="E24" s="404"/>
      <c r="F24" s="415">
        <f>'6'!J19</f>
        <v>86</v>
      </c>
      <c r="G24" s="402"/>
    </row>
    <row r="25" spans="1:7" s="290" customFormat="1" ht="18">
      <c r="A25" s="402"/>
      <c r="B25" s="407"/>
      <c r="C25" s="413" t="str">
        <f>'6'!B20</f>
        <v>Dunker, Sven</v>
      </c>
      <c r="D25" s="414" t="str">
        <f>'6'!C20</f>
        <v>VfB Osnabrück I</v>
      </c>
      <c r="E25" s="404"/>
      <c r="F25" s="415">
        <f>'6'!J20</f>
        <v>86</v>
      </c>
      <c r="G25" s="402"/>
    </row>
    <row r="26" spans="1:7" s="290" customFormat="1" ht="18">
      <c r="A26" s="402"/>
      <c r="B26" s="407"/>
      <c r="C26" s="413" t="str">
        <f>'6'!B21</f>
        <v>Zschäpe, Ruth Friederike</v>
      </c>
      <c r="D26" s="414" t="str">
        <f>'6'!C21</f>
        <v>VfB Osnabrück I</v>
      </c>
      <c r="E26" s="404"/>
      <c r="F26" s="415">
        <f>'6'!J21</f>
        <v>87</v>
      </c>
      <c r="G26" s="402"/>
    </row>
    <row r="27" spans="1:7" s="290" customFormat="1" ht="18">
      <c r="A27" s="402"/>
      <c r="B27" s="407"/>
      <c r="C27" s="413"/>
      <c r="D27" s="414"/>
      <c r="E27" s="404"/>
      <c r="F27" s="415"/>
      <c r="G27" s="402"/>
    </row>
    <row r="28" spans="1:7" s="290" customFormat="1" ht="18">
      <c r="A28" s="402"/>
      <c r="B28" s="407"/>
      <c r="C28" s="413"/>
      <c r="D28" s="414"/>
      <c r="E28" s="416"/>
      <c r="F28" s="415"/>
      <c r="G28" s="402"/>
    </row>
    <row r="29" spans="1:7" s="290" customFormat="1" ht="18">
      <c r="A29" s="402"/>
      <c r="B29" s="407"/>
      <c r="C29" s="413"/>
      <c r="D29" s="414"/>
      <c r="E29" s="416"/>
      <c r="F29" s="415"/>
      <c r="G29" s="402"/>
    </row>
    <row r="30" spans="1:7" s="290" customFormat="1" ht="18">
      <c r="A30" s="402"/>
      <c r="B30" s="407"/>
      <c r="C30" s="413"/>
      <c r="D30" s="414"/>
      <c r="E30" s="416"/>
      <c r="F30" s="415"/>
      <c r="G30" s="402"/>
    </row>
    <row r="31" spans="1:7" s="290" customFormat="1" ht="18">
      <c r="A31" s="408"/>
      <c r="B31" s="417"/>
      <c r="C31" s="418"/>
      <c r="D31" s="419"/>
      <c r="E31" s="419"/>
      <c r="F31" s="412"/>
      <c r="G31" s="408"/>
    </row>
    <row r="32" spans="1:7" s="290" customFormat="1" ht="18">
      <c r="A32" s="402"/>
      <c r="B32" s="407"/>
      <c r="C32" s="420"/>
      <c r="D32" s="416"/>
      <c r="E32" s="416"/>
      <c r="F32" s="406"/>
      <c r="G32" s="402"/>
    </row>
    <row r="33" spans="1:7" s="290" customFormat="1" ht="18" customHeight="1">
      <c r="A33" s="402"/>
      <c r="B33" s="421"/>
      <c r="C33" s="422" t="str">
        <f>'7'!B2</f>
        <v>Tabelle nach dem 1. Spieltag</v>
      </c>
      <c r="D33" s="423"/>
      <c r="E33" s="423"/>
      <c r="F33" s="423"/>
      <c r="G33" s="423"/>
    </row>
    <row r="34" spans="1:7" s="290" customFormat="1" ht="6" customHeight="1">
      <c r="A34" s="402"/>
      <c r="B34" s="421"/>
      <c r="C34" s="422"/>
      <c r="D34" s="423"/>
      <c r="E34" s="423"/>
      <c r="F34" s="423"/>
      <c r="G34" s="423"/>
    </row>
    <row r="35" spans="1:7" s="290" customFormat="1" ht="18" customHeight="1">
      <c r="A35" s="402"/>
      <c r="B35" s="421"/>
      <c r="C35" s="402" t="str">
        <f>C4</f>
        <v>Vereinsmannschaft</v>
      </c>
      <c r="D35" s="423"/>
      <c r="E35" s="423"/>
      <c r="F35" s="423"/>
      <c r="G35" s="423"/>
    </row>
    <row r="36" spans="1:7" s="290" customFormat="1" ht="6" customHeight="1">
      <c r="A36" s="424"/>
      <c r="B36" s="421"/>
      <c r="C36" s="423"/>
      <c r="D36" s="423"/>
      <c r="E36" s="423"/>
      <c r="F36" s="423"/>
      <c r="G36" s="423"/>
    </row>
    <row r="37" spans="1:7" s="290" customFormat="1" ht="18" customHeight="1">
      <c r="A37" s="424">
        <v>1</v>
      </c>
      <c r="B37" s="421" t="s">
        <v>67</v>
      </c>
      <c r="C37" s="423" t="str">
        <f>'7'!C7</f>
        <v>Vfb Osnabrück I</v>
      </c>
      <c r="D37" s="425">
        <f>'7'!F7</f>
        <v>335</v>
      </c>
      <c r="E37" s="426">
        <f>'7'!G7</f>
        <v>27.916666666666668</v>
      </c>
      <c r="F37" s="423">
        <f>'7'!E7</f>
        <v>8</v>
      </c>
      <c r="G37" s="423"/>
    </row>
    <row r="38" spans="1:7" s="290" customFormat="1" ht="18" customHeight="1">
      <c r="A38" s="423">
        <v>2</v>
      </c>
      <c r="B38" s="421" t="s">
        <v>67</v>
      </c>
      <c r="C38" s="423" t="str">
        <f>'7'!C8</f>
        <v>MC GM-Hütte</v>
      </c>
      <c r="D38" s="425">
        <f>'7'!F8</f>
        <v>350</v>
      </c>
      <c r="E38" s="426">
        <f>'7'!G8</f>
        <v>29.166666666666668</v>
      </c>
      <c r="F38" s="423">
        <f>'7'!E8</f>
        <v>6</v>
      </c>
      <c r="G38" s="423"/>
    </row>
    <row r="39" spans="1:7" s="290" customFormat="1" ht="18" customHeight="1">
      <c r="A39" s="424">
        <v>3</v>
      </c>
      <c r="B39" s="421" t="s">
        <v>67</v>
      </c>
      <c r="C39" s="423" t="str">
        <f>'7'!C9</f>
        <v>1. MGC Epe</v>
      </c>
      <c r="D39" s="425">
        <f>'7'!F9</f>
        <v>353</v>
      </c>
      <c r="E39" s="426">
        <f>'7'!G9</f>
        <v>29.416666666666668</v>
      </c>
      <c r="F39" s="423">
        <f>'7'!E9</f>
        <v>4</v>
      </c>
      <c r="G39" s="423"/>
    </row>
    <row r="40" spans="1:7" s="290" customFormat="1" ht="18" customHeight="1">
      <c r="A40" s="423">
        <v>4</v>
      </c>
      <c r="B40" s="421" t="s">
        <v>67</v>
      </c>
      <c r="C40" s="423" t="str">
        <f>'7'!C10</f>
        <v>Vfb Osnabrück II</v>
      </c>
      <c r="D40" s="425">
        <f>'7'!F10</f>
        <v>363</v>
      </c>
      <c r="E40" s="426">
        <f>'7'!G10</f>
        <v>30.25</v>
      </c>
      <c r="F40" s="423">
        <f>'7'!E10</f>
        <v>2</v>
      </c>
      <c r="G40" s="423"/>
    </row>
    <row r="41" spans="1:7" s="290" customFormat="1" ht="18" customHeight="1">
      <c r="A41" s="423">
        <v>5</v>
      </c>
      <c r="B41" s="421" t="s">
        <v>67</v>
      </c>
      <c r="C41" s="423" t="str">
        <f>'7'!C11</f>
        <v>1. Osnabrücker MC</v>
      </c>
      <c r="D41" s="425">
        <f>'7'!F11</f>
        <v>411</v>
      </c>
      <c r="E41" s="426">
        <f>'7'!G11</f>
        <v>34.25</v>
      </c>
      <c r="F41" s="423">
        <f>'7'!E11</f>
        <v>0</v>
      </c>
      <c r="G41" s="423"/>
    </row>
    <row r="42" spans="1:7" s="290" customFormat="1" ht="18" customHeight="1">
      <c r="A42" s="402"/>
      <c r="B42" s="407"/>
      <c r="C42" s="423"/>
      <c r="D42" s="425"/>
      <c r="E42" s="426"/>
      <c r="F42" s="423"/>
      <c r="G42" s="402"/>
    </row>
    <row r="43" spans="1:7" s="290" customFormat="1" ht="18" customHeight="1">
      <c r="A43" s="402"/>
      <c r="B43" s="407"/>
      <c r="C43" s="423"/>
      <c r="D43" s="425"/>
      <c r="E43" s="426"/>
      <c r="F43" s="423"/>
      <c r="G43" s="402"/>
    </row>
    <row r="44" spans="1:7" s="290" customFormat="1" ht="18" customHeight="1">
      <c r="A44" s="424"/>
      <c r="B44" s="421"/>
      <c r="C44" s="423"/>
      <c r="D44" s="425"/>
      <c r="E44" s="426"/>
      <c r="F44" s="423"/>
      <c r="G44" s="423"/>
    </row>
    <row r="45" spans="1:7" s="290" customFormat="1" ht="18" customHeight="1">
      <c r="A45" s="424"/>
      <c r="B45" s="421"/>
      <c r="C45" s="399"/>
      <c r="D45" s="425"/>
      <c r="E45" s="426"/>
      <c r="F45" s="423"/>
      <c r="G45" s="423"/>
    </row>
    <row r="46" spans="1:7" s="290" customFormat="1" ht="18" customHeight="1">
      <c r="A46" s="406"/>
      <c r="B46" s="415"/>
      <c r="C46" s="406"/>
      <c r="D46" s="406"/>
      <c r="E46" s="427"/>
      <c r="F46" s="406"/>
      <c r="G46" s="402"/>
    </row>
    <row r="47" spans="1:7" s="290" customFormat="1" ht="18" customHeight="1">
      <c r="A47" s="406"/>
      <c r="B47" s="415"/>
      <c r="C47" s="402"/>
      <c r="D47" s="402"/>
      <c r="E47" s="402"/>
      <c r="F47" s="402"/>
      <c r="G47" s="402"/>
    </row>
    <row r="48" spans="1:7" ht="12.75" customHeight="1">
      <c r="A48" s="428"/>
      <c r="B48" s="428"/>
      <c r="C48" s="428"/>
      <c r="D48" s="429"/>
      <c r="E48" s="429"/>
      <c r="F48" s="429"/>
      <c r="G48" s="430" t="s">
        <v>97</v>
      </c>
    </row>
    <row r="49" spans="1:2" ht="12.75" customHeight="1"/>
    <row r="50" spans="1:2" ht="12.75" customHeight="1">
      <c r="A50" s="298"/>
      <c r="B50" s="299"/>
    </row>
    <row r="51" spans="1:2" ht="12.75" customHeight="1"/>
  </sheetData>
  <mergeCells count="3">
    <mergeCell ref="A2:G2"/>
    <mergeCell ref="A3:G3"/>
    <mergeCell ref="A1:G1"/>
  </mergeCells>
  <phoneticPr fontId="13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5" orientation="portrait" horizontalDpi="4294967294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Tabelle18">
    <pageSetUpPr fitToPage="1"/>
  </sheetPr>
  <dimension ref="A1:AE34"/>
  <sheetViews>
    <sheetView workbookViewId="0">
      <selection activeCell="A2" sqref="A2"/>
    </sheetView>
  </sheetViews>
  <sheetFormatPr baseColWidth="10" defaultRowHeight="12.75"/>
  <cols>
    <col min="1" max="1" width="14.140625" style="15" customWidth="1"/>
    <col min="2" max="29" width="3.5703125" style="15" customWidth="1"/>
    <col min="30" max="30" width="1.7109375" style="15" customWidth="1"/>
    <col min="31" max="31" width="2.7109375" style="15" customWidth="1"/>
    <col min="32" max="16384" width="11.42578125" style="45"/>
  </cols>
  <sheetData>
    <row r="1" spans="1:30" ht="24" customHeight="1" thickBot="1">
      <c r="A1" s="467" t="s">
        <v>175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53"/>
    </row>
    <row r="2" spans="1:30" ht="15" customHeight="1" thickBot="1">
      <c r="A2" s="80"/>
      <c r="B2" s="358" t="s">
        <v>26</v>
      </c>
      <c r="C2" s="355"/>
      <c r="D2" s="355"/>
      <c r="E2" s="197">
        <v>1</v>
      </c>
      <c r="F2" s="355" t="s">
        <v>27</v>
      </c>
      <c r="G2" s="355"/>
      <c r="H2" s="355"/>
      <c r="I2" s="197">
        <v>1</v>
      </c>
      <c r="J2" s="355" t="s">
        <v>28</v>
      </c>
      <c r="K2" s="355"/>
      <c r="L2" s="355"/>
      <c r="M2" s="197">
        <v>1</v>
      </c>
      <c r="N2" s="355" t="s">
        <v>29</v>
      </c>
      <c r="O2" s="355"/>
      <c r="P2" s="355"/>
      <c r="Q2" s="197">
        <v>1</v>
      </c>
      <c r="R2" s="355" t="s">
        <v>30</v>
      </c>
      <c r="S2" s="355"/>
      <c r="T2" s="355"/>
      <c r="U2" s="197">
        <v>1</v>
      </c>
      <c r="V2" s="355" t="s">
        <v>31</v>
      </c>
      <c r="W2" s="355"/>
      <c r="X2" s="355"/>
      <c r="Y2" s="197">
        <v>0</v>
      </c>
      <c r="Z2" s="355" t="s">
        <v>76</v>
      </c>
      <c r="AA2" s="355"/>
      <c r="AB2" s="355"/>
      <c r="AC2" s="121">
        <v>0</v>
      </c>
      <c r="AD2" s="3"/>
    </row>
    <row r="3" spans="1:30" ht="15" customHeight="1">
      <c r="A3" s="71" t="s">
        <v>24</v>
      </c>
      <c r="B3" s="542">
        <v>29</v>
      </c>
      <c r="C3" s="540"/>
      <c r="D3" s="540"/>
      <c r="E3" s="541"/>
      <c r="F3" s="539">
        <v>35</v>
      </c>
      <c r="G3" s="540"/>
      <c r="H3" s="540"/>
      <c r="I3" s="541"/>
      <c r="J3" s="539">
        <v>33</v>
      </c>
      <c r="K3" s="540"/>
      <c r="L3" s="540"/>
      <c r="M3" s="541"/>
      <c r="N3" s="539">
        <v>31</v>
      </c>
      <c r="O3" s="540"/>
      <c r="P3" s="540"/>
      <c r="Q3" s="541"/>
      <c r="R3" s="539">
        <v>27</v>
      </c>
      <c r="S3" s="540"/>
      <c r="T3" s="540"/>
      <c r="U3" s="541"/>
      <c r="V3" s="539"/>
      <c r="W3" s="540"/>
      <c r="X3" s="540"/>
      <c r="Y3" s="541"/>
      <c r="Z3" s="539"/>
      <c r="AA3" s="540"/>
      <c r="AB3" s="540"/>
      <c r="AC3" s="543"/>
      <c r="AD3" s="3"/>
    </row>
    <row r="4" spans="1:30" ht="15" customHeight="1">
      <c r="A4" s="72" t="s">
        <v>17</v>
      </c>
      <c r="B4" s="61">
        <f>IF(B3,IF(VLOOKUP(B3,'Info Spieler'!$A$2:$H$96,2)=0,"",VLOOKUP(B3,'Info Spieler'!$A$2:$H$96,2)),"")</f>
        <v>66606</v>
      </c>
      <c r="C4" s="62"/>
      <c r="D4" s="62"/>
      <c r="E4" s="63"/>
      <c r="F4" s="64">
        <f>IF(F3,IF(VLOOKUP(F3,'Info Spieler'!$A$2:$H$135,2)=0,"",VLOOKUP(F3,'Info Spieler'!$A$2:$H$96,2)),"")</f>
        <v>66946</v>
      </c>
      <c r="G4" s="62"/>
      <c r="H4" s="62"/>
      <c r="I4" s="63"/>
      <c r="J4" s="64">
        <f>IF(J3,IF(VLOOKUP(J3,'Info Spieler'!$A$2:$H$135,2)=0,"",VLOOKUP(J3,'Info Spieler'!$A$2:$H$96,2)),"")</f>
        <v>66395</v>
      </c>
      <c r="K4" s="62"/>
      <c r="L4" s="62"/>
      <c r="M4" s="63"/>
      <c r="N4" s="64">
        <f>IF(N3,IF(VLOOKUP(N3,'Info Spieler'!$A$2:$H$135,2)=0,"",VLOOKUP(N3,'Info Spieler'!$A$2:$H$96,2)),"")</f>
        <v>66167</v>
      </c>
      <c r="O4" s="62"/>
      <c r="P4" s="62"/>
      <c r="Q4" s="63"/>
      <c r="R4" s="64">
        <f>IF(R3,IF(VLOOKUP(R3,'Info Spieler'!$A$2:$H$135,2)=0,"",VLOOKUP(R3,'Info Spieler'!$A$2:$H$96,2)),"")</f>
        <v>183</v>
      </c>
      <c r="S4" s="62"/>
      <c r="T4" s="62"/>
      <c r="U4" s="63"/>
      <c r="V4" s="64" t="str">
        <f>IF(V3,IF(VLOOKUP(V3,'Info Spieler'!$A$2:$H$135,2)=0,"",VLOOKUP(V3,'Info Spieler'!$A$2:$H$96,2)),"")</f>
        <v/>
      </c>
      <c r="W4" s="62"/>
      <c r="X4" s="62"/>
      <c r="Y4" s="63"/>
      <c r="Z4" s="66" t="str">
        <f>IF(Z3,IF(VLOOKUP(Z3,'Info Spieler'!$A$2:$H$135,2)=0,"",VLOOKUP(Z3,'Info Spieler'!$A$2:$H$96,2)),"")</f>
        <v/>
      </c>
      <c r="AA4" s="62"/>
      <c r="AB4" s="62"/>
      <c r="AC4" s="65"/>
      <c r="AD4" s="3"/>
    </row>
    <row r="5" spans="1:30" ht="15" customHeight="1">
      <c r="A5" s="72" t="s">
        <v>23</v>
      </c>
      <c r="B5" s="58" t="str">
        <f>IF(B3,IF(VLOOKUP(B3,'Info Spieler'!$A$2:$H$96,7)=0,"",VLOOKUP(B3,'Info Spieler'!$A$2:$H$96,7)),"")</f>
        <v>Stallkamp, Andreas</v>
      </c>
      <c r="C5" s="54"/>
      <c r="D5" s="55"/>
      <c r="E5" s="56"/>
      <c r="F5" s="60" t="str">
        <f>IF(F3,IF(VLOOKUP(F3,'Info Spieler'!$A$2:$H$96,7)=0,"",VLOOKUP(F3,'Info Spieler'!$A$2:$H$96,7)),"")</f>
        <v>Börger, Pascal</v>
      </c>
      <c r="G5" s="54"/>
      <c r="H5" s="55"/>
      <c r="I5" s="56"/>
      <c r="J5" s="60" t="str">
        <f>IF(J3,IF(VLOOKUP(J3,'Info Spieler'!$A$2:$H$96,7)=0,"",VLOOKUP(J3,'Info Spieler'!$A$2:$H$96,7)),"")</f>
        <v>Louven, Hans</v>
      </c>
      <c r="K5" s="54"/>
      <c r="L5" s="55"/>
      <c r="M5" s="56"/>
      <c r="N5" s="60" t="str">
        <f>IF(N3,IF(VLOOKUP(N3,'Info Spieler'!$A$2:$H$96,7)=0,"",VLOOKUP(N3,'Info Spieler'!$A$2:$H$96,7)),"")</f>
        <v>Pfeffer, Reinhard</v>
      </c>
      <c r="O5" s="54"/>
      <c r="P5" s="55"/>
      <c r="Q5" s="56"/>
      <c r="R5" s="60" t="str">
        <f>IF(R3,IF(VLOOKUP(R3,'Info Spieler'!$A$2:$H$96,7)=0,"",VLOOKUP(R3,'Info Spieler'!$A$2:$H$96,7)),"")</f>
        <v>Beneking, Erwin</v>
      </c>
      <c r="S5" s="54"/>
      <c r="T5" s="55"/>
      <c r="U5" s="56"/>
      <c r="V5" s="60" t="str">
        <f>IF(V3,IF(VLOOKUP(V3,'Info Spieler'!$A$2:$H$96,7)=0,"",VLOOKUP(V3,'Info Spieler'!$A$2:$H$96,7)),"")</f>
        <v/>
      </c>
      <c r="W5" s="54"/>
      <c r="X5" s="55"/>
      <c r="Y5" s="56"/>
      <c r="Z5" s="59" t="str">
        <f>IF(Z3,IF(VLOOKUP(Z3,'Info Spieler'!$A$2:$H$96,7)=0,"",VLOOKUP(Z3,'Info Spieler'!$A$2:$H$96,7)),"")</f>
        <v/>
      </c>
      <c r="AA5" s="54"/>
      <c r="AB5" s="55"/>
      <c r="AC5" s="57"/>
      <c r="AD5" s="3"/>
    </row>
    <row r="6" spans="1:30" ht="15" customHeight="1" thickBot="1">
      <c r="A6" s="73" t="s">
        <v>22</v>
      </c>
      <c r="B6" s="74" t="str">
        <f>IF(B3,IF(VLOOKUP(B3,'Info Spieler'!$A$2:$H$96,5)=0,"",VLOOKUP(B3,'Info Spieler'!$A$2:$H$96,5)),"")</f>
        <v>Sm1</v>
      </c>
      <c r="C6" s="75"/>
      <c r="D6" s="76"/>
      <c r="E6" s="77"/>
      <c r="F6" s="78" t="str">
        <f>IF(F3,IF(VLOOKUP(F3,'Info Spieler'!$A$2:$H$96,5)=0,"",VLOOKUP(F3,'Info Spieler'!$A$2:$H$96,5)),"")</f>
        <v>Schm</v>
      </c>
      <c r="G6" s="75"/>
      <c r="H6" s="76"/>
      <c r="I6" s="77"/>
      <c r="J6" s="78" t="str">
        <f>IF(J3,IF(VLOOKUP(J3,'Info Spieler'!$A$2:$H$96,5)=0,"",VLOOKUP(J3,'Info Spieler'!$A$2:$H$96,5)),"")</f>
        <v>Sm1</v>
      </c>
      <c r="K6" s="75"/>
      <c r="L6" s="76"/>
      <c r="M6" s="77"/>
      <c r="N6" s="78" t="str">
        <f>IF(N3,IF(VLOOKUP(N3,'Info Spieler'!$A$2:$H$96,5)=0,"",VLOOKUP(N3,'Info Spieler'!$A$2:$H$96,5)),"")</f>
        <v>Sm2</v>
      </c>
      <c r="O6" s="75"/>
      <c r="P6" s="76"/>
      <c r="Q6" s="77"/>
      <c r="R6" s="78" t="str">
        <f>IF(R3,IF(VLOOKUP(R3,'Info Spieler'!$A$2:$H$96,5)=0,"",VLOOKUP(R3,'Info Spieler'!$A$2:$H$96,5)),"")</f>
        <v>Sm2</v>
      </c>
      <c r="S6" s="75"/>
      <c r="T6" s="76"/>
      <c r="U6" s="77"/>
      <c r="V6" s="78" t="str">
        <f>IF(V3,IF(VLOOKUP(V3,'Info Spieler'!$A$2:$H$96,5)=0,"",VLOOKUP(V3,'Info Spieler'!$A$2:$H$96,5)),"")</f>
        <v/>
      </c>
      <c r="W6" s="75"/>
      <c r="X6" s="76"/>
      <c r="Y6" s="77"/>
      <c r="Z6" s="76" t="str">
        <f>IF(Z3,IF(VLOOKUP(Z3,'Info Spieler'!$A$2:$H$96,5)=0,"",VLOOKUP(Z3,'Info Spieler'!$A$2:$H$96,5)),"")</f>
        <v/>
      </c>
      <c r="AA6" s="75"/>
      <c r="AB6" s="76"/>
      <c r="AC6" s="79"/>
      <c r="AD6" s="3"/>
    </row>
    <row r="7" spans="1:30" ht="15" customHeight="1" thickBot="1">
      <c r="A7" s="72" t="s">
        <v>20</v>
      </c>
      <c r="B7" s="359" t="str">
        <f>IF(B3,IF(VLOOKUP(B3,'Info Spieler'!$A$2:$H$96,6)=0,"",VLOOKUP(B3,'Info Spieler'!$A$2:$H$96,6)),"")</f>
        <v>MC GM-Hütte</v>
      </c>
      <c r="C7" s="357"/>
      <c r="D7" s="356"/>
      <c r="E7" s="356"/>
      <c r="F7" s="356" t="str">
        <f>IF(F3,IF(VLOOKUP(F3,'Info Spieler'!$A$2:$H$96,6)=0,"",VLOOKUP(F3,'Info Spieler'!$A$2:$H$96,6)),"")</f>
        <v>MC GM-Hütte</v>
      </c>
      <c r="G7" s="357"/>
      <c r="H7" s="356"/>
      <c r="I7" s="356"/>
      <c r="J7" s="356" t="str">
        <f>IF(J3,IF(VLOOKUP(J3,'Info Spieler'!$A$2:$H$96,6)=0,"",VLOOKUP(J3,'Info Spieler'!$A$2:$H$96,6)),"")</f>
        <v>MC GM-Hütte</v>
      </c>
      <c r="K7" s="357"/>
      <c r="L7" s="356"/>
      <c r="M7" s="356"/>
      <c r="N7" s="356" t="str">
        <f>IF(N3,IF(VLOOKUP(N3,'Info Spieler'!$A$2:$H$96,6)=0,"",VLOOKUP(N3,'Info Spieler'!$A$2:$H$96,6)),"")</f>
        <v>MC GM-Hütte</v>
      </c>
      <c r="O7" s="357"/>
      <c r="P7" s="356"/>
      <c r="Q7" s="356"/>
      <c r="R7" s="356" t="str">
        <f>IF(R3,IF(VLOOKUP(R3,'Info Spieler'!$A$2:$H$96,6)=0,"",VLOOKUP(R3,'Info Spieler'!$A$2:$H$96,6)),"")</f>
        <v>MC GM-Hütte</v>
      </c>
      <c r="S7" s="357"/>
      <c r="T7" s="356"/>
      <c r="U7" s="356"/>
      <c r="V7" s="356" t="str">
        <f>IF(V3,IF(VLOOKUP(V3,'Info Spieler'!$A$2:$H$96,6)=0,"",VLOOKUP(V3,'Info Spieler'!$A$2:$H$96,6)),"")</f>
        <v/>
      </c>
      <c r="W7" s="357"/>
      <c r="X7" s="356"/>
      <c r="Y7" s="356"/>
      <c r="Z7" s="356" t="str">
        <f>IF(Z3,IF(VLOOKUP(Z3,'Info Spieler'!$A$2:$H$96,6)=0,"",VLOOKUP(Z3,'Info Spieler'!$A$2:$H$96,6)),"")</f>
        <v/>
      </c>
      <c r="AA7" s="357"/>
      <c r="AB7" s="356"/>
      <c r="AC7" s="360"/>
      <c r="AD7" s="3"/>
    </row>
    <row r="8" spans="1:30" ht="15" customHeight="1">
      <c r="A8" s="4" t="str">
        <f>M1A!A8</f>
        <v>Bahn 1</v>
      </c>
      <c r="B8" s="431">
        <v>1</v>
      </c>
      <c r="C8" s="432">
        <v>2</v>
      </c>
      <c r="D8" s="432">
        <v>1</v>
      </c>
      <c r="E8" s="433"/>
      <c r="F8" s="434">
        <v>1</v>
      </c>
      <c r="G8" s="432">
        <v>2</v>
      </c>
      <c r="H8" s="432">
        <v>1</v>
      </c>
      <c r="I8" s="433"/>
      <c r="J8" s="434">
        <v>2</v>
      </c>
      <c r="K8" s="432">
        <v>1</v>
      </c>
      <c r="L8" s="432">
        <v>1</v>
      </c>
      <c r="M8" s="433"/>
      <c r="N8" s="434">
        <v>1</v>
      </c>
      <c r="O8" s="432">
        <v>1</v>
      </c>
      <c r="P8" s="432">
        <v>2</v>
      </c>
      <c r="Q8" s="433"/>
      <c r="R8" s="434">
        <v>1</v>
      </c>
      <c r="S8" s="432">
        <v>1</v>
      </c>
      <c r="T8" s="432">
        <v>1</v>
      </c>
      <c r="U8" s="433"/>
      <c r="V8" s="434"/>
      <c r="W8" s="432"/>
      <c r="X8" s="432"/>
      <c r="Y8" s="433"/>
      <c r="Z8" s="434"/>
      <c r="AA8" s="432"/>
      <c r="AB8" s="432"/>
      <c r="AC8" s="435"/>
      <c r="AD8" s="3"/>
    </row>
    <row r="9" spans="1:30" ht="15" customHeight="1">
      <c r="A9" s="4" t="str">
        <f>M1A!A9</f>
        <v>Bahn 2</v>
      </c>
      <c r="B9" s="436">
        <v>2</v>
      </c>
      <c r="C9" s="437">
        <v>1</v>
      </c>
      <c r="D9" s="437">
        <v>2</v>
      </c>
      <c r="E9" s="438"/>
      <c r="F9" s="439">
        <v>1</v>
      </c>
      <c r="G9" s="437">
        <v>2</v>
      </c>
      <c r="H9" s="437">
        <v>3</v>
      </c>
      <c r="I9" s="438"/>
      <c r="J9" s="439">
        <v>2</v>
      </c>
      <c r="K9" s="437">
        <v>2</v>
      </c>
      <c r="L9" s="437">
        <v>2</v>
      </c>
      <c r="M9" s="438"/>
      <c r="N9" s="439">
        <v>2</v>
      </c>
      <c r="O9" s="437">
        <v>2</v>
      </c>
      <c r="P9" s="437">
        <v>2</v>
      </c>
      <c r="Q9" s="438"/>
      <c r="R9" s="439">
        <v>2</v>
      </c>
      <c r="S9" s="437">
        <v>2</v>
      </c>
      <c r="T9" s="437">
        <v>1</v>
      </c>
      <c r="U9" s="438"/>
      <c r="V9" s="439"/>
      <c r="W9" s="437"/>
      <c r="X9" s="437"/>
      <c r="Y9" s="438"/>
      <c r="Z9" s="439"/>
      <c r="AA9" s="437"/>
      <c r="AB9" s="437"/>
      <c r="AC9" s="440"/>
      <c r="AD9" s="3"/>
    </row>
    <row r="10" spans="1:30" ht="15" customHeight="1">
      <c r="A10" s="4" t="str">
        <f>M1A!A10</f>
        <v>Bahn 3</v>
      </c>
      <c r="B10" s="436">
        <v>2</v>
      </c>
      <c r="C10" s="437">
        <v>2</v>
      </c>
      <c r="D10" s="437">
        <v>1</v>
      </c>
      <c r="E10" s="438"/>
      <c r="F10" s="439">
        <v>2</v>
      </c>
      <c r="G10" s="437">
        <v>2</v>
      </c>
      <c r="H10" s="437">
        <v>1</v>
      </c>
      <c r="I10" s="438"/>
      <c r="J10" s="439">
        <v>2</v>
      </c>
      <c r="K10" s="437">
        <v>2</v>
      </c>
      <c r="L10" s="437">
        <v>1</v>
      </c>
      <c r="M10" s="438"/>
      <c r="N10" s="439">
        <v>1</v>
      </c>
      <c r="O10" s="437">
        <v>2</v>
      </c>
      <c r="P10" s="437">
        <v>2</v>
      </c>
      <c r="Q10" s="438"/>
      <c r="R10" s="439">
        <v>1</v>
      </c>
      <c r="S10" s="437">
        <v>1</v>
      </c>
      <c r="T10" s="437">
        <v>1</v>
      </c>
      <c r="U10" s="438"/>
      <c r="V10" s="439"/>
      <c r="W10" s="437"/>
      <c r="X10" s="437"/>
      <c r="Y10" s="438"/>
      <c r="Z10" s="439"/>
      <c r="AA10" s="437"/>
      <c r="AB10" s="437"/>
      <c r="AC10" s="440"/>
      <c r="AD10" s="3"/>
    </row>
    <row r="11" spans="1:30" ht="15" customHeight="1">
      <c r="A11" s="4" t="str">
        <f>M1A!A11</f>
        <v>Bahn 4</v>
      </c>
      <c r="B11" s="436">
        <v>1</v>
      </c>
      <c r="C11" s="437">
        <v>2</v>
      </c>
      <c r="D11" s="437">
        <v>2</v>
      </c>
      <c r="E11" s="438"/>
      <c r="F11" s="439">
        <v>3</v>
      </c>
      <c r="G11" s="437">
        <v>3</v>
      </c>
      <c r="H11" s="437">
        <v>2</v>
      </c>
      <c r="I11" s="438"/>
      <c r="J11" s="439">
        <v>1</v>
      </c>
      <c r="K11" s="437">
        <v>1</v>
      </c>
      <c r="L11" s="437">
        <v>1</v>
      </c>
      <c r="M11" s="438"/>
      <c r="N11" s="439">
        <v>1</v>
      </c>
      <c r="O11" s="437">
        <v>1</v>
      </c>
      <c r="P11" s="437">
        <v>1</v>
      </c>
      <c r="Q11" s="438"/>
      <c r="R11" s="439">
        <v>2</v>
      </c>
      <c r="S11" s="437">
        <v>1</v>
      </c>
      <c r="T11" s="437">
        <v>2</v>
      </c>
      <c r="U11" s="438"/>
      <c r="V11" s="439"/>
      <c r="W11" s="437"/>
      <c r="X11" s="437"/>
      <c r="Y11" s="438"/>
      <c r="Z11" s="439"/>
      <c r="AA11" s="437"/>
      <c r="AB11" s="437"/>
      <c r="AC11" s="440"/>
      <c r="AD11" s="3"/>
    </row>
    <row r="12" spans="1:30" ht="15" customHeight="1">
      <c r="A12" s="4" t="str">
        <f>M1A!A12</f>
        <v>Bahn 5</v>
      </c>
      <c r="B12" s="436">
        <v>1</v>
      </c>
      <c r="C12" s="437">
        <v>2</v>
      </c>
      <c r="D12" s="437">
        <v>2</v>
      </c>
      <c r="E12" s="438"/>
      <c r="F12" s="439">
        <v>1</v>
      </c>
      <c r="G12" s="437">
        <v>2</v>
      </c>
      <c r="H12" s="437">
        <v>2</v>
      </c>
      <c r="I12" s="438"/>
      <c r="J12" s="439">
        <v>2</v>
      </c>
      <c r="K12" s="437">
        <v>2</v>
      </c>
      <c r="L12" s="437">
        <v>1</v>
      </c>
      <c r="M12" s="438"/>
      <c r="N12" s="439">
        <v>2</v>
      </c>
      <c r="O12" s="437">
        <v>2</v>
      </c>
      <c r="P12" s="437">
        <v>2</v>
      </c>
      <c r="Q12" s="438"/>
      <c r="R12" s="439">
        <v>1</v>
      </c>
      <c r="S12" s="437">
        <v>2</v>
      </c>
      <c r="T12" s="437">
        <v>2</v>
      </c>
      <c r="U12" s="438"/>
      <c r="V12" s="439"/>
      <c r="W12" s="437"/>
      <c r="X12" s="437"/>
      <c r="Y12" s="438"/>
      <c r="Z12" s="439"/>
      <c r="AA12" s="437"/>
      <c r="AB12" s="437"/>
      <c r="AC12" s="440"/>
      <c r="AD12" s="3"/>
    </row>
    <row r="13" spans="1:30" ht="15" customHeight="1">
      <c r="A13" s="4" t="str">
        <f>M1A!A13</f>
        <v>Bahn 6</v>
      </c>
      <c r="B13" s="436">
        <v>2</v>
      </c>
      <c r="C13" s="437">
        <v>2</v>
      </c>
      <c r="D13" s="437">
        <v>2</v>
      </c>
      <c r="E13" s="438"/>
      <c r="F13" s="439">
        <v>2</v>
      </c>
      <c r="G13" s="437">
        <v>3</v>
      </c>
      <c r="H13" s="437">
        <v>2</v>
      </c>
      <c r="I13" s="438"/>
      <c r="J13" s="439">
        <v>3</v>
      </c>
      <c r="K13" s="437">
        <v>1</v>
      </c>
      <c r="L13" s="437">
        <v>2</v>
      </c>
      <c r="M13" s="438"/>
      <c r="N13" s="439">
        <v>2</v>
      </c>
      <c r="O13" s="437">
        <v>1</v>
      </c>
      <c r="P13" s="437">
        <v>1</v>
      </c>
      <c r="Q13" s="438"/>
      <c r="R13" s="439">
        <v>1</v>
      </c>
      <c r="S13" s="437">
        <v>1</v>
      </c>
      <c r="T13" s="437">
        <v>2</v>
      </c>
      <c r="U13" s="438"/>
      <c r="V13" s="439"/>
      <c r="W13" s="437"/>
      <c r="X13" s="437"/>
      <c r="Y13" s="438"/>
      <c r="Z13" s="439"/>
      <c r="AA13" s="437"/>
      <c r="AB13" s="437"/>
      <c r="AC13" s="440"/>
      <c r="AD13" s="3"/>
    </row>
    <row r="14" spans="1:30" ht="15" customHeight="1">
      <c r="A14" s="4" t="str">
        <f>M1A!A14</f>
        <v>Bahn 7</v>
      </c>
      <c r="B14" s="436">
        <v>1</v>
      </c>
      <c r="C14" s="437">
        <v>2</v>
      </c>
      <c r="D14" s="437">
        <v>2</v>
      </c>
      <c r="E14" s="438"/>
      <c r="F14" s="439">
        <v>1</v>
      </c>
      <c r="G14" s="437">
        <v>2</v>
      </c>
      <c r="H14" s="437">
        <v>2</v>
      </c>
      <c r="I14" s="438"/>
      <c r="J14" s="439">
        <v>2</v>
      </c>
      <c r="K14" s="437">
        <v>2</v>
      </c>
      <c r="L14" s="437">
        <v>2</v>
      </c>
      <c r="M14" s="438"/>
      <c r="N14" s="439">
        <v>2</v>
      </c>
      <c r="O14" s="437">
        <v>2</v>
      </c>
      <c r="P14" s="437">
        <v>1</v>
      </c>
      <c r="Q14" s="438"/>
      <c r="R14" s="439">
        <v>2</v>
      </c>
      <c r="S14" s="437">
        <v>2</v>
      </c>
      <c r="T14" s="437">
        <v>1</v>
      </c>
      <c r="U14" s="438"/>
      <c r="V14" s="439"/>
      <c r="W14" s="437"/>
      <c r="X14" s="437"/>
      <c r="Y14" s="438"/>
      <c r="Z14" s="439"/>
      <c r="AA14" s="437"/>
      <c r="AB14" s="437"/>
      <c r="AC14" s="440"/>
      <c r="AD14" s="3"/>
    </row>
    <row r="15" spans="1:30" ht="15" customHeight="1">
      <c r="A15" s="4" t="str">
        <f>M1A!A15</f>
        <v>Bahn 8</v>
      </c>
      <c r="B15" s="436">
        <v>2</v>
      </c>
      <c r="C15" s="437">
        <v>2</v>
      </c>
      <c r="D15" s="437">
        <v>1</v>
      </c>
      <c r="E15" s="438"/>
      <c r="F15" s="439">
        <v>2</v>
      </c>
      <c r="G15" s="437">
        <v>2</v>
      </c>
      <c r="H15" s="437">
        <v>1</v>
      </c>
      <c r="I15" s="438"/>
      <c r="J15" s="439">
        <v>1</v>
      </c>
      <c r="K15" s="437">
        <v>2</v>
      </c>
      <c r="L15" s="437">
        <v>1</v>
      </c>
      <c r="M15" s="438"/>
      <c r="N15" s="439">
        <v>2</v>
      </c>
      <c r="O15" s="437">
        <v>2</v>
      </c>
      <c r="P15" s="437">
        <v>2</v>
      </c>
      <c r="Q15" s="438"/>
      <c r="R15" s="439">
        <v>2</v>
      </c>
      <c r="S15" s="437">
        <v>2</v>
      </c>
      <c r="T15" s="437">
        <v>2</v>
      </c>
      <c r="U15" s="438"/>
      <c r="V15" s="439"/>
      <c r="W15" s="437"/>
      <c r="X15" s="437"/>
      <c r="Y15" s="438"/>
      <c r="Z15" s="439"/>
      <c r="AA15" s="437"/>
      <c r="AB15" s="437"/>
      <c r="AC15" s="440"/>
      <c r="AD15" s="3"/>
    </row>
    <row r="16" spans="1:30" ht="15" customHeight="1">
      <c r="A16" s="4" t="str">
        <f>M1A!A16</f>
        <v>Bahn 9</v>
      </c>
      <c r="B16" s="436">
        <v>2</v>
      </c>
      <c r="C16" s="437">
        <v>2</v>
      </c>
      <c r="D16" s="437">
        <v>1</v>
      </c>
      <c r="E16" s="438"/>
      <c r="F16" s="439">
        <v>4</v>
      </c>
      <c r="G16" s="437">
        <v>1</v>
      </c>
      <c r="H16" s="437">
        <v>1</v>
      </c>
      <c r="I16" s="438"/>
      <c r="J16" s="439">
        <v>2</v>
      </c>
      <c r="K16" s="437">
        <v>3</v>
      </c>
      <c r="L16" s="437">
        <v>1</v>
      </c>
      <c r="M16" s="438"/>
      <c r="N16" s="439">
        <v>4</v>
      </c>
      <c r="O16" s="437">
        <v>4</v>
      </c>
      <c r="P16" s="437">
        <v>2</v>
      </c>
      <c r="Q16" s="438"/>
      <c r="R16" s="439">
        <v>1</v>
      </c>
      <c r="S16" s="437">
        <v>1</v>
      </c>
      <c r="T16" s="437">
        <v>2</v>
      </c>
      <c r="U16" s="438"/>
      <c r="V16" s="439"/>
      <c r="W16" s="437"/>
      <c r="X16" s="437"/>
      <c r="Y16" s="438"/>
      <c r="Z16" s="439"/>
      <c r="AA16" s="437"/>
      <c r="AB16" s="437"/>
      <c r="AC16" s="440"/>
      <c r="AD16" s="3"/>
    </row>
    <row r="17" spans="1:30" ht="15" customHeight="1">
      <c r="A17" s="4" t="str">
        <f>M1A!A17</f>
        <v>Bahn 10</v>
      </c>
      <c r="B17" s="436">
        <v>2</v>
      </c>
      <c r="C17" s="437">
        <v>2</v>
      </c>
      <c r="D17" s="437">
        <v>1</v>
      </c>
      <c r="E17" s="438"/>
      <c r="F17" s="439">
        <v>3</v>
      </c>
      <c r="G17" s="437">
        <v>2</v>
      </c>
      <c r="H17" s="437">
        <v>2</v>
      </c>
      <c r="I17" s="438"/>
      <c r="J17" s="439">
        <v>1</v>
      </c>
      <c r="K17" s="437">
        <v>3</v>
      </c>
      <c r="L17" s="437">
        <v>2</v>
      </c>
      <c r="M17" s="438"/>
      <c r="N17" s="439">
        <v>2</v>
      </c>
      <c r="O17" s="437">
        <v>2</v>
      </c>
      <c r="P17" s="437">
        <v>2</v>
      </c>
      <c r="Q17" s="438"/>
      <c r="R17" s="439">
        <v>3</v>
      </c>
      <c r="S17" s="437">
        <v>1</v>
      </c>
      <c r="T17" s="437">
        <v>1</v>
      </c>
      <c r="U17" s="438"/>
      <c r="V17" s="439"/>
      <c r="W17" s="437"/>
      <c r="X17" s="437"/>
      <c r="Y17" s="438"/>
      <c r="Z17" s="439"/>
      <c r="AA17" s="437"/>
      <c r="AB17" s="437"/>
      <c r="AC17" s="440"/>
      <c r="AD17" s="3"/>
    </row>
    <row r="18" spans="1:30" ht="15" customHeight="1">
      <c r="A18" s="4" t="str">
        <f>M1A!A18</f>
        <v>Bahn 11</v>
      </c>
      <c r="B18" s="436">
        <v>2</v>
      </c>
      <c r="C18" s="437">
        <v>1</v>
      </c>
      <c r="D18" s="437">
        <v>1</v>
      </c>
      <c r="E18" s="438"/>
      <c r="F18" s="439">
        <v>3</v>
      </c>
      <c r="G18" s="437">
        <v>3</v>
      </c>
      <c r="H18" s="437">
        <v>2</v>
      </c>
      <c r="I18" s="438"/>
      <c r="J18" s="439">
        <v>2</v>
      </c>
      <c r="K18" s="437">
        <v>1</v>
      </c>
      <c r="L18" s="437">
        <v>1</v>
      </c>
      <c r="M18" s="438"/>
      <c r="N18" s="439">
        <v>2</v>
      </c>
      <c r="O18" s="437">
        <v>2</v>
      </c>
      <c r="P18" s="437">
        <v>2</v>
      </c>
      <c r="Q18" s="438"/>
      <c r="R18" s="439">
        <v>2</v>
      </c>
      <c r="S18" s="437">
        <v>2</v>
      </c>
      <c r="T18" s="437">
        <v>1</v>
      </c>
      <c r="U18" s="438"/>
      <c r="V18" s="439"/>
      <c r="W18" s="437"/>
      <c r="X18" s="437"/>
      <c r="Y18" s="438"/>
      <c r="Z18" s="439"/>
      <c r="AA18" s="437"/>
      <c r="AB18" s="437"/>
      <c r="AC18" s="440"/>
      <c r="AD18" s="3"/>
    </row>
    <row r="19" spans="1:30" ht="15" customHeight="1">
      <c r="A19" s="4" t="str">
        <f>M1A!A19</f>
        <v>Bahn 12</v>
      </c>
      <c r="B19" s="436">
        <v>2</v>
      </c>
      <c r="C19" s="437">
        <v>1</v>
      </c>
      <c r="D19" s="437">
        <v>1</v>
      </c>
      <c r="E19" s="438"/>
      <c r="F19" s="439">
        <v>1</v>
      </c>
      <c r="G19" s="437">
        <v>1</v>
      </c>
      <c r="H19" s="437">
        <v>1</v>
      </c>
      <c r="I19" s="438"/>
      <c r="J19" s="439">
        <v>2</v>
      </c>
      <c r="K19" s="437">
        <v>1</v>
      </c>
      <c r="L19" s="437">
        <v>1</v>
      </c>
      <c r="M19" s="438"/>
      <c r="N19" s="439">
        <v>1</v>
      </c>
      <c r="O19" s="437">
        <v>1</v>
      </c>
      <c r="P19" s="437">
        <v>1</v>
      </c>
      <c r="Q19" s="438"/>
      <c r="R19" s="439">
        <v>1</v>
      </c>
      <c r="S19" s="437">
        <v>1</v>
      </c>
      <c r="T19" s="437">
        <v>1</v>
      </c>
      <c r="U19" s="438"/>
      <c r="V19" s="439"/>
      <c r="W19" s="437"/>
      <c r="X19" s="437"/>
      <c r="Y19" s="438"/>
      <c r="Z19" s="439"/>
      <c r="AA19" s="437"/>
      <c r="AB19" s="437"/>
      <c r="AC19" s="440"/>
      <c r="AD19" s="3"/>
    </row>
    <row r="20" spans="1:30" ht="15" customHeight="1">
      <c r="A20" s="4" t="str">
        <f>M1A!A20</f>
        <v>Bahn 13</v>
      </c>
      <c r="B20" s="436">
        <v>2</v>
      </c>
      <c r="C20" s="437">
        <v>1</v>
      </c>
      <c r="D20" s="437">
        <v>2</v>
      </c>
      <c r="E20" s="438"/>
      <c r="F20" s="439">
        <v>1</v>
      </c>
      <c r="G20" s="437">
        <v>1</v>
      </c>
      <c r="H20" s="437">
        <v>2</v>
      </c>
      <c r="I20" s="438"/>
      <c r="J20" s="439">
        <v>1</v>
      </c>
      <c r="K20" s="437">
        <v>1</v>
      </c>
      <c r="L20" s="437">
        <v>2</v>
      </c>
      <c r="M20" s="438"/>
      <c r="N20" s="439">
        <v>1</v>
      </c>
      <c r="O20" s="437">
        <v>2</v>
      </c>
      <c r="P20" s="437">
        <v>2</v>
      </c>
      <c r="Q20" s="438"/>
      <c r="R20" s="439">
        <v>1</v>
      </c>
      <c r="S20" s="437">
        <v>1</v>
      </c>
      <c r="T20" s="437">
        <v>1</v>
      </c>
      <c r="U20" s="438"/>
      <c r="V20" s="439"/>
      <c r="W20" s="437"/>
      <c r="X20" s="437"/>
      <c r="Y20" s="438"/>
      <c r="Z20" s="439"/>
      <c r="AA20" s="437"/>
      <c r="AB20" s="437"/>
      <c r="AC20" s="440"/>
      <c r="AD20" s="3"/>
    </row>
    <row r="21" spans="1:30" ht="15" customHeight="1">
      <c r="A21" s="4" t="str">
        <f>M1A!A21</f>
        <v>Bahn 14</v>
      </c>
      <c r="B21" s="436">
        <v>2</v>
      </c>
      <c r="C21" s="437">
        <v>1</v>
      </c>
      <c r="D21" s="437">
        <v>1</v>
      </c>
      <c r="E21" s="438"/>
      <c r="F21" s="439">
        <v>2</v>
      </c>
      <c r="G21" s="437">
        <v>2</v>
      </c>
      <c r="H21" s="437">
        <v>2</v>
      </c>
      <c r="I21" s="438"/>
      <c r="J21" s="439">
        <v>2</v>
      </c>
      <c r="K21" s="437">
        <v>1</v>
      </c>
      <c r="L21" s="437">
        <v>2</v>
      </c>
      <c r="M21" s="438"/>
      <c r="N21" s="439">
        <v>1</v>
      </c>
      <c r="O21" s="437">
        <v>2</v>
      </c>
      <c r="P21" s="437">
        <v>2</v>
      </c>
      <c r="Q21" s="438"/>
      <c r="R21" s="439">
        <v>2</v>
      </c>
      <c r="S21" s="437">
        <v>1</v>
      </c>
      <c r="T21" s="437">
        <v>1</v>
      </c>
      <c r="U21" s="438"/>
      <c r="V21" s="439"/>
      <c r="W21" s="437"/>
      <c r="X21" s="437"/>
      <c r="Y21" s="438"/>
      <c r="Z21" s="439"/>
      <c r="AA21" s="437"/>
      <c r="AB21" s="437"/>
      <c r="AC21" s="440"/>
      <c r="AD21" s="3"/>
    </row>
    <row r="22" spans="1:30" ht="15" customHeight="1">
      <c r="A22" s="4" t="str">
        <f>M1A!A22</f>
        <v>Bahn 15</v>
      </c>
      <c r="B22" s="436">
        <v>2</v>
      </c>
      <c r="C22" s="437">
        <v>1</v>
      </c>
      <c r="D22" s="437">
        <v>2</v>
      </c>
      <c r="E22" s="438"/>
      <c r="F22" s="439">
        <v>1</v>
      </c>
      <c r="G22" s="437">
        <v>1</v>
      </c>
      <c r="H22" s="437">
        <v>2</v>
      </c>
      <c r="I22" s="438"/>
      <c r="J22" s="439">
        <v>1</v>
      </c>
      <c r="K22" s="437">
        <v>1</v>
      </c>
      <c r="L22" s="437">
        <v>2</v>
      </c>
      <c r="M22" s="438"/>
      <c r="N22" s="439">
        <v>1</v>
      </c>
      <c r="O22" s="437">
        <v>2</v>
      </c>
      <c r="P22" s="437">
        <v>2</v>
      </c>
      <c r="Q22" s="438"/>
      <c r="R22" s="439">
        <v>1</v>
      </c>
      <c r="S22" s="437">
        <v>1</v>
      </c>
      <c r="T22" s="437">
        <v>2</v>
      </c>
      <c r="U22" s="438"/>
      <c r="V22" s="439"/>
      <c r="W22" s="437"/>
      <c r="X22" s="437"/>
      <c r="Y22" s="438"/>
      <c r="Z22" s="439"/>
      <c r="AA22" s="437"/>
      <c r="AB22" s="437"/>
      <c r="AC22" s="440"/>
      <c r="AD22" s="3"/>
    </row>
    <row r="23" spans="1:30" ht="15" customHeight="1">
      <c r="A23" s="4" t="str">
        <f>M1A!A23</f>
        <v>Bahn 16</v>
      </c>
      <c r="B23" s="436">
        <v>1</v>
      </c>
      <c r="C23" s="437">
        <v>1</v>
      </c>
      <c r="D23" s="437">
        <v>2</v>
      </c>
      <c r="E23" s="438"/>
      <c r="F23" s="439">
        <v>2</v>
      </c>
      <c r="G23" s="437">
        <v>2</v>
      </c>
      <c r="H23" s="437">
        <v>1</v>
      </c>
      <c r="I23" s="438"/>
      <c r="J23" s="439">
        <v>2</v>
      </c>
      <c r="K23" s="437">
        <v>1</v>
      </c>
      <c r="L23" s="437">
        <v>2</v>
      </c>
      <c r="M23" s="438"/>
      <c r="N23" s="439">
        <v>2</v>
      </c>
      <c r="O23" s="437">
        <v>2</v>
      </c>
      <c r="P23" s="437">
        <v>2</v>
      </c>
      <c r="Q23" s="438"/>
      <c r="R23" s="439">
        <v>1</v>
      </c>
      <c r="S23" s="437">
        <v>2</v>
      </c>
      <c r="T23" s="437">
        <v>1</v>
      </c>
      <c r="U23" s="438"/>
      <c r="V23" s="439"/>
      <c r="W23" s="437"/>
      <c r="X23" s="437"/>
      <c r="Y23" s="438"/>
      <c r="Z23" s="439"/>
      <c r="AA23" s="437"/>
      <c r="AB23" s="437"/>
      <c r="AC23" s="440"/>
      <c r="AD23" s="3"/>
    </row>
    <row r="24" spans="1:30" ht="15" customHeight="1">
      <c r="A24" s="4" t="str">
        <f>M1A!A24</f>
        <v>Bahn 17</v>
      </c>
      <c r="B24" s="436">
        <v>2</v>
      </c>
      <c r="C24" s="437">
        <v>2</v>
      </c>
      <c r="D24" s="437">
        <v>3</v>
      </c>
      <c r="E24" s="438"/>
      <c r="F24" s="439">
        <v>2</v>
      </c>
      <c r="G24" s="437">
        <v>2</v>
      </c>
      <c r="H24" s="437">
        <v>2</v>
      </c>
      <c r="I24" s="438"/>
      <c r="J24" s="439">
        <v>2</v>
      </c>
      <c r="K24" s="437">
        <v>2</v>
      </c>
      <c r="L24" s="437">
        <v>1</v>
      </c>
      <c r="M24" s="438"/>
      <c r="N24" s="439">
        <v>3</v>
      </c>
      <c r="O24" s="437">
        <v>2</v>
      </c>
      <c r="P24" s="437">
        <v>1</v>
      </c>
      <c r="Q24" s="438"/>
      <c r="R24" s="439">
        <v>1</v>
      </c>
      <c r="S24" s="437">
        <v>2</v>
      </c>
      <c r="T24" s="437">
        <v>2</v>
      </c>
      <c r="U24" s="438"/>
      <c r="V24" s="439"/>
      <c r="W24" s="437"/>
      <c r="X24" s="437"/>
      <c r="Y24" s="438"/>
      <c r="Z24" s="439"/>
      <c r="AA24" s="437"/>
      <c r="AB24" s="437"/>
      <c r="AC24" s="440"/>
      <c r="AD24" s="3"/>
    </row>
    <row r="25" spans="1:30" ht="15" customHeight="1" thickBot="1">
      <c r="A25" s="4" t="str">
        <f>M1A!A25</f>
        <v>Bahn 18</v>
      </c>
      <c r="B25" s="441">
        <v>1</v>
      </c>
      <c r="C25" s="442">
        <v>2</v>
      </c>
      <c r="D25" s="442">
        <v>2</v>
      </c>
      <c r="E25" s="443"/>
      <c r="F25" s="444">
        <v>1</v>
      </c>
      <c r="G25" s="442">
        <v>3</v>
      </c>
      <c r="H25" s="442">
        <v>3</v>
      </c>
      <c r="I25" s="443"/>
      <c r="J25" s="444">
        <v>1</v>
      </c>
      <c r="K25" s="442">
        <v>2</v>
      </c>
      <c r="L25" s="442">
        <v>2</v>
      </c>
      <c r="M25" s="443"/>
      <c r="N25" s="444">
        <v>3</v>
      </c>
      <c r="O25" s="442">
        <v>2</v>
      </c>
      <c r="P25" s="442">
        <v>2</v>
      </c>
      <c r="Q25" s="443"/>
      <c r="R25" s="444">
        <v>1</v>
      </c>
      <c r="S25" s="442">
        <v>1</v>
      </c>
      <c r="T25" s="442">
        <v>2</v>
      </c>
      <c r="U25" s="443"/>
      <c r="V25" s="444"/>
      <c r="W25" s="442"/>
      <c r="X25" s="442"/>
      <c r="Y25" s="443"/>
      <c r="Z25" s="444"/>
      <c r="AA25" s="442"/>
      <c r="AB25" s="442"/>
      <c r="AC25" s="445"/>
      <c r="AD25" s="3"/>
    </row>
    <row r="26" spans="1:30" ht="15" customHeight="1" thickBot="1">
      <c r="A26" s="2"/>
      <c r="B26" s="387">
        <f t="shared" ref="B26:AC26" si="0">IF(SUM(B8:B25)&gt;0,SUM(B8:B25),"")</f>
        <v>30</v>
      </c>
      <c r="C26" s="388">
        <f t="shared" si="0"/>
        <v>29</v>
      </c>
      <c r="D26" s="388">
        <f t="shared" si="0"/>
        <v>29</v>
      </c>
      <c r="E26" s="389" t="str">
        <f t="shared" si="0"/>
        <v/>
      </c>
      <c r="F26" s="390">
        <f t="shared" si="0"/>
        <v>33</v>
      </c>
      <c r="G26" s="388">
        <f t="shared" si="0"/>
        <v>36</v>
      </c>
      <c r="H26" s="388">
        <f t="shared" si="0"/>
        <v>32</v>
      </c>
      <c r="I26" s="389" t="str">
        <f t="shared" si="0"/>
        <v/>
      </c>
      <c r="J26" s="390">
        <f t="shared" si="0"/>
        <v>31</v>
      </c>
      <c r="K26" s="388">
        <f t="shared" si="0"/>
        <v>29</v>
      </c>
      <c r="L26" s="388">
        <f t="shared" si="0"/>
        <v>27</v>
      </c>
      <c r="M26" s="389" t="str">
        <f t="shared" si="0"/>
        <v/>
      </c>
      <c r="N26" s="390">
        <f t="shared" si="0"/>
        <v>33</v>
      </c>
      <c r="O26" s="388">
        <f t="shared" si="0"/>
        <v>34</v>
      </c>
      <c r="P26" s="388">
        <f t="shared" si="0"/>
        <v>31</v>
      </c>
      <c r="Q26" s="389" t="str">
        <f t="shared" si="0"/>
        <v/>
      </c>
      <c r="R26" s="390">
        <f t="shared" si="0"/>
        <v>26</v>
      </c>
      <c r="S26" s="388">
        <f t="shared" si="0"/>
        <v>25</v>
      </c>
      <c r="T26" s="388">
        <f t="shared" si="0"/>
        <v>26</v>
      </c>
      <c r="U26" s="389" t="str">
        <f t="shared" si="0"/>
        <v/>
      </c>
      <c r="V26" s="390" t="str">
        <f t="shared" si="0"/>
        <v/>
      </c>
      <c r="W26" s="388" t="str">
        <f t="shared" si="0"/>
        <v/>
      </c>
      <c r="X26" s="388" t="str">
        <f t="shared" si="0"/>
        <v/>
      </c>
      <c r="Y26" s="389" t="str">
        <f t="shared" si="0"/>
        <v/>
      </c>
      <c r="Z26" s="390" t="str">
        <f t="shared" si="0"/>
        <v/>
      </c>
      <c r="AA26" s="388" t="str">
        <f t="shared" si="0"/>
        <v/>
      </c>
      <c r="AB26" s="388" t="str">
        <f t="shared" si="0"/>
        <v/>
      </c>
      <c r="AC26" s="388" t="str">
        <f t="shared" si="0"/>
        <v/>
      </c>
      <c r="AD26" s="3"/>
    </row>
    <row r="27" spans="1:30" ht="15" customHeight="1">
      <c r="A27" s="2" t="str">
        <f>M1A!A27</f>
        <v>Teamstafen</v>
      </c>
      <c r="B27" s="382"/>
      <c r="C27" s="383"/>
      <c r="D27" s="383"/>
      <c r="E27" s="384"/>
      <c r="F27" s="385"/>
      <c r="G27" s="383"/>
      <c r="H27" s="383"/>
      <c r="I27" s="384"/>
      <c r="J27" s="385"/>
      <c r="K27" s="383"/>
      <c r="L27" s="383"/>
      <c r="M27" s="384"/>
      <c r="N27" s="385"/>
      <c r="O27" s="383"/>
      <c r="P27" s="383"/>
      <c r="Q27" s="384"/>
      <c r="R27" s="385"/>
      <c r="S27" s="383"/>
      <c r="T27" s="383"/>
      <c r="U27" s="384"/>
      <c r="V27" s="385"/>
      <c r="W27" s="383"/>
      <c r="X27" s="383"/>
      <c r="Y27" s="384"/>
      <c r="Z27" s="385"/>
      <c r="AA27" s="383"/>
      <c r="AB27" s="383"/>
      <c r="AC27" s="386"/>
      <c r="AD27" s="3"/>
    </row>
    <row r="28" spans="1:30" ht="25.5" customHeight="1" thickBot="1">
      <c r="A28" s="354" t="str">
        <f>M1A!A28</f>
        <v>1= keine
Mannschaftsw.</v>
      </c>
      <c r="B28" s="468"/>
      <c r="C28" s="469"/>
      <c r="D28" s="469"/>
      <c r="E28" s="470"/>
      <c r="F28" s="471">
        <v>1</v>
      </c>
      <c r="G28" s="469">
        <v>1</v>
      </c>
      <c r="H28" s="469">
        <v>1</v>
      </c>
      <c r="I28" s="470"/>
      <c r="J28" s="471"/>
      <c r="K28" s="469"/>
      <c r="L28" s="469"/>
      <c r="M28" s="470"/>
      <c r="N28" s="471"/>
      <c r="O28" s="469"/>
      <c r="P28" s="469"/>
      <c r="Q28" s="470"/>
      <c r="R28" s="471"/>
      <c r="S28" s="469"/>
      <c r="T28" s="469"/>
      <c r="U28" s="470"/>
      <c r="V28" s="471"/>
      <c r="W28" s="469"/>
      <c r="X28" s="469"/>
      <c r="Y28" s="470"/>
      <c r="Z28" s="471"/>
      <c r="AA28" s="469"/>
      <c r="AB28" s="469"/>
      <c r="AC28" s="472"/>
      <c r="AD28" s="3"/>
    </row>
    <row r="29" spans="1:30" ht="15" customHeight="1" thickBot="1">
      <c r="A29" s="2"/>
      <c r="B29" s="548">
        <f>SUM(B26:E27)</f>
        <v>88</v>
      </c>
      <c r="C29" s="545"/>
      <c r="D29" s="545"/>
      <c r="E29" s="547"/>
      <c r="F29" s="544">
        <f>SUM(F26:I27)</f>
        <v>101</v>
      </c>
      <c r="G29" s="545"/>
      <c r="H29" s="545"/>
      <c r="I29" s="547"/>
      <c r="J29" s="544">
        <f>SUM(J26:M27)</f>
        <v>87</v>
      </c>
      <c r="K29" s="545"/>
      <c r="L29" s="545"/>
      <c r="M29" s="547"/>
      <c r="N29" s="544">
        <f>SUM(N26:Q27)</f>
        <v>98</v>
      </c>
      <c r="O29" s="545"/>
      <c r="P29" s="545"/>
      <c r="Q29" s="547"/>
      <c r="R29" s="544">
        <f>SUM(R26:U27)</f>
        <v>77</v>
      </c>
      <c r="S29" s="545"/>
      <c r="T29" s="545"/>
      <c r="U29" s="547"/>
      <c r="V29" s="544">
        <f>SUM(V26:Y27)</f>
        <v>0</v>
      </c>
      <c r="W29" s="545"/>
      <c r="X29" s="545"/>
      <c r="Y29" s="547"/>
      <c r="Z29" s="544">
        <f>SUM(Z26:AC27)</f>
        <v>0</v>
      </c>
      <c r="AA29" s="545"/>
      <c r="AB29" s="545"/>
      <c r="AC29" s="546"/>
      <c r="AD29" s="3"/>
    </row>
    <row r="30" spans="1:30" ht="15" customHeight="1" thickBot="1">
      <c r="A30" s="2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6"/>
      <c r="AA30" s="6"/>
      <c r="AB30" s="6"/>
      <c r="AC30" s="6"/>
      <c r="AD30" s="3"/>
    </row>
    <row r="31" spans="1:30" ht="15" customHeight="1">
      <c r="A31" s="7">
        <f>SUM(B8:AC25,B27:AC27)</f>
        <v>451</v>
      </c>
      <c r="B31" s="8" t="s">
        <v>1</v>
      </c>
      <c r="C31" s="8"/>
      <c r="D31" s="1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6"/>
      <c r="AA31" s="6"/>
      <c r="AB31" s="6"/>
      <c r="AC31" s="6"/>
      <c r="AD31" s="3"/>
    </row>
    <row r="32" spans="1:30" ht="15" customHeight="1" thickBot="1">
      <c r="A32" s="9">
        <f>A31/COUNT(B8:AC25)*18</f>
        <v>30.066666666666666</v>
      </c>
      <c r="B32" s="10" t="s">
        <v>0</v>
      </c>
      <c r="C32" s="10"/>
      <c r="D32" s="11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6"/>
      <c r="AA32" s="6"/>
      <c r="AB32" s="6"/>
      <c r="AC32" s="6"/>
      <c r="AD32" s="3"/>
    </row>
    <row r="33" spans="1:30" ht="15" customHeight="1" thickBot="1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4"/>
      <c r="AA33" s="14"/>
      <c r="AB33" s="14"/>
      <c r="AC33" s="14"/>
      <c r="AD33" s="11"/>
    </row>
    <row r="34" spans="1:30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</sheetData>
  <mergeCells count="14">
    <mergeCell ref="R3:U3"/>
    <mergeCell ref="B3:E3"/>
    <mergeCell ref="V3:Y3"/>
    <mergeCell ref="Z3:AC3"/>
    <mergeCell ref="Z29:AC29"/>
    <mergeCell ref="V29:Y29"/>
    <mergeCell ref="R29:U29"/>
    <mergeCell ref="B29:E29"/>
    <mergeCell ref="F29:I29"/>
    <mergeCell ref="J29:M29"/>
    <mergeCell ref="N29:Q29"/>
    <mergeCell ref="F3:I3"/>
    <mergeCell ref="J3:M3"/>
    <mergeCell ref="N3:Q3"/>
  </mergeCells>
  <phoneticPr fontId="13" type="noConversion"/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Tabelle19">
    <pageSetUpPr fitToPage="1"/>
  </sheetPr>
  <dimension ref="A1:AE34"/>
  <sheetViews>
    <sheetView workbookViewId="0">
      <selection activeCell="AA10" sqref="AA10"/>
    </sheetView>
  </sheetViews>
  <sheetFormatPr baseColWidth="10" defaultRowHeight="12.75"/>
  <cols>
    <col min="1" max="1" width="14.140625" style="15" customWidth="1"/>
    <col min="2" max="29" width="3.5703125" style="15" customWidth="1"/>
    <col min="30" max="30" width="1.7109375" style="15" customWidth="1"/>
    <col min="31" max="31" width="2.7109375" style="15" customWidth="1"/>
    <col min="32" max="16384" width="11.42578125" style="45"/>
  </cols>
  <sheetData>
    <row r="1" spans="1:30" ht="24" customHeight="1" thickBot="1">
      <c r="A1" s="467" t="s">
        <v>200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53"/>
    </row>
    <row r="2" spans="1:30" ht="15" customHeight="1" thickBot="1">
      <c r="A2" s="80"/>
      <c r="B2" s="358" t="s">
        <v>26</v>
      </c>
      <c r="C2" s="355"/>
      <c r="D2" s="355"/>
      <c r="E2" s="197">
        <v>1</v>
      </c>
      <c r="F2" s="355" t="s">
        <v>27</v>
      </c>
      <c r="G2" s="355"/>
      <c r="H2" s="355"/>
      <c r="I2" s="197">
        <v>1</v>
      </c>
      <c r="J2" s="355" t="s">
        <v>28</v>
      </c>
      <c r="K2" s="355"/>
      <c r="L2" s="355"/>
      <c r="M2" s="197">
        <v>1</v>
      </c>
      <c r="N2" s="355" t="s">
        <v>29</v>
      </c>
      <c r="O2" s="355"/>
      <c r="P2" s="355"/>
      <c r="Q2" s="197">
        <v>1</v>
      </c>
      <c r="R2" s="355" t="s">
        <v>30</v>
      </c>
      <c r="S2" s="355"/>
      <c r="T2" s="355"/>
      <c r="U2" s="197">
        <v>1</v>
      </c>
      <c r="V2" s="355" t="s">
        <v>31</v>
      </c>
      <c r="W2" s="355"/>
      <c r="X2" s="355"/>
      <c r="Y2" s="197">
        <v>0</v>
      </c>
      <c r="Z2" s="355" t="s">
        <v>76</v>
      </c>
      <c r="AA2" s="355"/>
      <c r="AB2" s="355"/>
      <c r="AC2" s="121">
        <v>0</v>
      </c>
      <c r="AD2" s="3"/>
    </row>
    <row r="3" spans="1:30" ht="15" customHeight="1">
      <c r="A3" s="71" t="s">
        <v>24</v>
      </c>
      <c r="B3" s="542">
        <v>57</v>
      </c>
      <c r="C3" s="540"/>
      <c r="D3" s="540"/>
      <c r="E3" s="541"/>
      <c r="F3" s="539">
        <v>54</v>
      </c>
      <c r="G3" s="540"/>
      <c r="H3" s="540"/>
      <c r="I3" s="541"/>
      <c r="J3" s="539">
        <v>52</v>
      </c>
      <c r="K3" s="540"/>
      <c r="L3" s="540"/>
      <c r="M3" s="541"/>
      <c r="N3" s="539">
        <v>55</v>
      </c>
      <c r="O3" s="540"/>
      <c r="P3" s="540"/>
      <c r="Q3" s="541"/>
      <c r="R3" s="539">
        <v>51</v>
      </c>
      <c r="S3" s="540"/>
      <c r="T3" s="540"/>
      <c r="U3" s="541"/>
      <c r="V3" s="539"/>
      <c r="W3" s="540"/>
      <c r="X3" s="540"/>
      <c r="Y3" s="541"/>
      <c r="Z3" s="539"/>
      <c r="AA3" s="540"/>
      <c r="AB3" s="540"/>
      <c r="AC3" s="543"/>
      <c r="AD3" s="3"/>
    </row>
    <row r="4" spans="1:30" ht="15" customHeight="1">
      <c r="A4" s="72" t="s">
        <v>17</v>
      </c>
      <c r="B4" s="61">
        <f>IF(B3,IF(VLOOKUP(B3,'Info Spieler'!$A$2:$H$96,2)=0,"",VLOOKUP(B3,'Info Spieler'!$A$2:$H$96,2)),"")</f>
        <v>26414</v>
      </c>
      <c r="C4" s="62"/>
      <c r="D4" s="62"/>
      <c r="E4" s="63"/>
      <c r="F4" s="64">
        <f>IF(F3,IF(VLOOKUP(F3,'Info Spieler'!$A$2:$H$135,2)=0,"",VLOOKUP(F3,'Info Spieler'!$A$2:$H$96,2)),"")</f>
        <v>50935</v>
      </c>
      <c r="G4" s="62"/>
      <c r="H4" s="62"/>
      <c r="I4" s="63"/>
      <c r="J4" s="64">
        <f>IF(J3,IF(VLOOKUP(J3,'Info Spieler'!$A$2:$H$135,2)=0,"",VLOOKUP(J3,'Info Spieler'!$A$2:$H$96,2)),"")</f>
        <v>36659</v>
      </c>
      <c r="K4" s="62"/>
      <c r="L4" s="62"/>
      <c r="M4" s="63"/>
      <c r="N4" s="64">
        <f>IF(N3,IF(VLOOKUP(N3,'Info Spieler'!$A$2:$H$135,2)=0,"",VLOOKUP(N3,'Info Spieler'!$A$2:$H$96,2)),"")</f>
        <v>66205</v>
      </c>
      <c r="O4" s="62"/>
      <c r="P4" s="62"/>
      <c r="Q4" s="63"/>
      <c r="R4" s="64">
        <f>IF(R3,IF(VLOOKUP(R3,'Info Spieler'!$A$2:$H$135,2)=0,"",VLOOKUP(R3,'Info Spieler'!$A$2:$H$96,2)),"")</f>
        <v>29061</v>
      </c>
      <c r="S4" s="62"/>
      <c r="T4" s="62"/>
      <c r="U4" s="63"/>
      <c r="V4" s="64" t="str">
        <f>IF(V3,IF(VLOOKUP(V3,'Info Spieler'!$A$2:$H$135,2)=0,"",VLOOKUP(V3,'Info Spieler'!$A$2:$H$96,2)),"")</f>
        <v/>
      </c>
      <c r="W4" s="62"/>
      <c r="X4" s="62"/>
      <c r="Y4" s="63"/>
      <c r="Z4" s="66" t="str">
        <f>IF(Z3,IF(VLOOKUP(Z3,'Info Spieler'!$A$2:$H$135,2)=0,"",VLOOKUP(Z3,'Info Spieler'!$A$2:$H$96,2)),"")</f>
        <v/>
      </c>
      <c r="AA4" s="62"/>
      <c r="AB4" s="62"/>
      <c r="AC4" s="65"/>
      <c r="AD4" s="3"/>
    </row>
    <row r="5" spans="1:30" ht="15" customHeight="1">
      <c r="A5" s="72" t="s">
        <v>23</v>
      </c>
      <c r="B5" s="58" t="str">
        <f>IF(B3,IF(VLOOKUP(B3,'Info Spieler'!$A$2:$H$96,7)=0,"",VLOOKUP(B3,'Info Spieler'!$A$2:$H$96,7)),"")</f>
        <v>Mönning, Richard</v>
      </c>
      <c r="C5" s="54"/>
      <c r="D5" s="55"/>
      <c r="E5" s="56"/>
      <c r="F5" s="60" t="str">
        <f>IF(F3,IF(VLOOKUP(F3,'Info Spieler'!$A$2:$H$96,7)=0,"",VLOOKUP(F3,'Info Spieler'!$A$2:$H$96,7)),"")</f>
        <v>Wehmeyer, Markus</v>
      </c>
      <c r="G5" s="54"/>
      <c r="H5" s="55"/>
      <c r="I5" s="56"/>
      <c r="J5" s="60" t="str">
        <f>IF(J3,IF(VLOOKUP(J3,'Info Spieler'!$A$2:$H$96,7)=0,"",VLOOKUP(J3,'Info Spieler'!$A$2:$H$96,7)),"")</f>
        <v>Vielhauer, Peter</v>
      </c>
      <c r="K5" s="54"/>
      <c r="L5" s="55"/>
      <c r="M5" s="56"/>
      <c r="N5" s="60" t="str">
        <f>IF(N3,IF(VLOOKUP(N3,'Info Spieler'!$A$2:$H$96,7)=0,"",VLOOKUP(N3,'Info Spieler'!$A$2:$H$96,7)),"")</f>
        <v>Schreiber, Udo</v>
      </c>
      <c r="O5" s="54"/>
      <c r="P5" s="55"/>
      <c r="Q5" s="56"/>
      <c r="R5" s="60" t="str">
        <f>IF(R3,IF(VLOOKUP(R3,'Info Spieler'!$A$2:$H$96,7)=0,"",VLOOKUP(R3,'Info Spieler'!$A$2:$H$96,7)),"")</f>
        <v>van der Wals, Mark</v>
      </c>
      <c r="S5" s="54"/>
      <c r="T5" s="55"/>
      <c r="U5" s="56"/>
      <c r="V5" s="60" t="str">
        <f>IF(V3,IF(VLOOKUP(V3,'Info Spieler'!$A$2:$H$96,7)=0,"",VLOOKUP(V3,'Info Spieler'!$A$2:$H$96,7)),"")</f>
        <v/>
      </c>
      <c r="W5" s="54"/>
      <c r="X5" s="55"/>
      <c r="Y5" s="56"/>
      <c r="Z5" s="59" t="str">
        <f>IF(Z3,IF(VLOOKUP(Z3,'Info Spieler'!$A$2:$H$96,7)=0,"",VLOOKUP(Z3,'Info Spieler'!$A$2:$H$96,7)),"")</f>
        <v/>
      </c>
      <c r="AA5" s="54"/>
      <c r="AB5" s="55"/>
      <c r="AC5" s="57"/>
      <c r="AD5" s="3"/>
    </row>
    <row r="6" spans="1:30" ht="15" customHeight="1" thickBot="1">
      <c r="A6" s="73" t="s">
        <v>22</v>
      </c>
      <c r="B6" s="74" t="str">
        <f>IF(B3,IF(VLOOKUP(B3,'Info Spieler'!$A$2:$H$96,5)=0,"",VLOOKUP(B3,'Info Spieler'!$A$2:$H$96,5)),"")</f>
        <v>Sm1</v>
      </c>
      <c r="C6" s="75"/>
      <c r="D6" s="76"/>
      <c r="E6" s="77"/>
      <c r="F6" s="78" t="str">
        <f>IF(F3,IF(VLOOKUP(F3,'Info Spieler'!$A$2:$H$96,5)=0,"",VLOOKUP(F3,'Info Spieler'!$A$2:$H$96,5)),"")</f>
        <v>H</v>
      </c>
      <c r="G6" s="75"/>
      <c r="H6" s="76"/>
      <c r="I6" s="77"/>
      <c r="J6" s="78" t="str">
        <f>IF(J3,IF(VLOOKUP(J3,'Info Spieler'!$A$2:$H$96,5)=0,"",VLOOKUP(J3,'Info Spieler'!$A$2:$H$96,5)),"")</f>
        <v>Sm1</v>
      </c>
      <c r="K6" s="75"/>
      <c r="L6" s="76"/>
      <c r="M6" s="77"/>
      <c r="N6" s="78" t="str">
        <f>IF(N3,IF(VLOOKUP(N3,'Info Spieler'!$A$2:$H$96,5)=0,"",VLOOKUP(N3,'Info Spieler'!$A$2:$H$96,5)),"")</f>
        <v>Sm2</v>
      </c>
      <c r="O6" s="75"/>
      <c r="P6" s="76"/>
      <c r="Q6" s="77"/>
      <c r="R6" s="78" t="str">
        <f>IF(R3,IF(VLOOKUP(R3,'Info Spieler'!$A$2:$H$96,5)=0,"",VLOOKUP(R3,'Info Spieler'!$A$2:$H$96,5)),"")</f>
        <v>H</v>
      </c>
      <c r="S6" s="75"/>
      <c r="T6" s="76"/>
      <c r="U6" s="77"/>
      <c r="V6" s="78" t="str">
        <f>IF(V3,IF(VLOOKUP(V3,'Info Spieler'!$A$2:$H$96,5)=0,"",VLOOKUP(V3,'Info Spieler'!$A$2:$H$96,5)),"")</f>
        <v/>
      </c>
      <c r="W6" s="75"/>
      <c r="X6" s="76"/>
      <c r="Y6" s="77"/>
      <c r="Z6" s="76" t="str">
        <f>IF(Z3,IF(VLOOKUP(Z3,'Info Spieler'!$A$2:$H$96,5)=0,"",VLOOKUP(Z3,'Info Spieler'!$A$2:$H$96,5)),"")</f>
        <v/>
      </c>
      <c r="AA6" s="75"/>
      <c r="AB6" s="76"/>
      <c r="AC6" s="79"/>
      <c r="AD6" s="3"/>
    </row>
    <row r="7" spans="1:30" ht="15" customHeight="1" thickBot="1">
      <c r="A7" s="72" t="s">
        <v>20</v>
      </c>
      <c r="B7" s="359" t="str">
        <f>IF(B3,IF(VLOOKUP(B3,'Info Spieler'!$A$2:$H$96,6)=0,"",VLOOKUP(B3,'Info Spieler'!$A$2:$H$96,6)),"")</f>
        <v>1. MGC Epe</v>
      </c>
      <c r="C7" s="357"/>
      <c r="D7" s="356"/>
      <c r="E7" s="356"/>
      <c r="F7" s="356" t="str">
        <f>IF(F3,IF(VLOOKUP(F3,'Info Spieler'!$A$2:$H$96,6)=0,"",VLOOKUP(F3,'Info Spieler'!$A$2:$H$96,6)),"")</f>
        <v>1. MGC Epe</v>
      </c>
      <c r="G7" s="357"/>
      <c r="H7" s="356"/>
      <c r="I7" s="356"/>
      <c r="J7" s="356" t="str">
        <f>IF(J3,IF(VLOOKUP(J3,'Info Spieler'!$A$2:$H$96,6)=0,"",VLOOKUP(J3,'Info Spieler'!$A$2:$H$96,6)),"")</f>
        <v>1. MGC Epe</v>
      </c>
      <c r="K7" s="357"/>
      <c r="L7" s="356"/>
      <c r="M7" s="356"/>
      <c r="N7" s="356" t="str">
        <f>IF(N3,IF(VLOOKUP(N3,'Info Spieler'!$A$2:$H$96,6)=0,"",VLOOKUP(N3,'Info Spieler'!$A$2:$H$96,6)),"")</f>
        <v>1. MGC Epe</v>
      </c>
      <c r="O7" s="357"/>
      <c r="P7" s="356"/>
      <c r="Q7" s="356"/>
      <c r="R7" s="356" t="str">
        <f>IF(R3,IF(VLOOKUP(R3,'Info Spieler'!$A$2:$H$96,6)=0,"",VLOOKUP(R3,'Info Spieler'!$A$2:$H$96,6)),"")</f>
        <v>1. MGC Epe</v>
      </c>
      <c r="S7" s="357"/>
      <c r="T7" s="356"/>
      <c r="U7" s="356"/>
      <c r="V7" s="356" t="str">
        <f>IF(V3,IF(VLOOKUP(V3,'Info Spieler'!$A$2:$H$96,6)=0,"",VLOOKUP(V3,'Info Spieler'!$A$2:$H$96,6)),"")</f>
        <v/>
      </c>
      <c r="W7" s="357"/>
      <c r="X7" s="356"/>
      <c r="Y7" s="356"/>
      <c r="Z7" s="356" t="str">
        <f>IF(Z3,IF(VLOOKUP(Z3,'Info Spieler'!$A$2:$H$96,6)=0,"",VLOOKUP(Z3,'Info Spieler'!$A$2:$H$96,6)),"")</f>
        <v/>
      </c>
      <c r="AA7" s="357"/>
      <c r="AB7" s="356"/>
      <c r="AC7" s="360"/>
      <c r="AD7" s="3"/>
    </row>
    <row r="8" spans="1:30" ht="15" customHeight="1">
      <c r="A8" s="4" t="str">
        <f>M1A!A8</f>
        <v>Bahn 1</v>
      </c>
      <c r="B8" s="431">
        <v>1</v>
      </c>
      <c r="C8" s="432">
        <v>2</v>
      </c>
      <c r="D8" s="432">
        <v>1</v>
      </c>
      <c r="E8" s="433"/>
      <c r="F8" s="434">
        <v>2</v>
      </c>
      <c r="G8" s="432">
        <v>1</v>
      </c>
      <c r="H8" s="432">
        <v>1</v>
      </c>
      <c r="I8" s="433"/>
      <c r="J8" s="434">
        <v>2</v>
      </c>
      <c r="K8" s="432">
        <v>1</v>
      </c>
      <c r="L8" s="432">
        <v>2</v>
      </c>
      <c r="M8" s="433"/>
      <c r="N8" s="434">
        <v>2</v>
      </c>
      <c r="O8" s="432">
        <v>2</v>
      </c>
      <c r="P8" s="432">
        <v>2</v>
      </c>
      <c r="Q8" s="433"/>
      <c r="R8" s="434">
        <v>2</v>
      </c>
      <c r="S8" s="432">
        <v>2</v>
      </c>
      <c r="T8" s="432">
        <v>2</v>
      </c>
      <c r="U8" s="433"/>
      <c r="V8" s="434"/>
      <c r="W8" s="432"/>
      <c r="X8" s="432"/>
      <c r="Y8" s="433"/>
      <c r="Z8" s="434"/>
      <c r="AA8" s="432"/>
      <c r="AB8" s="432"/>
      <c r="AC8" s="435"/>
      <c r="AD8" s="3"/>
    </row>
    <row r="9" spans="1:30" ht="15" customHeight="1">
      <c r="A9" s="4" t="str">
        <f>M1A!A9</f>
        <v>Bahn 2</v>
      </c>
      <c r="B9" s="436">
        <v>3</v>
      </c>
      <c r="C9" s="437">
        <v>2</v>
      </c>
      <c r="D9" s="437">
        <v>2</v>
      </c>
      <c r="E9" s="438"/>
      <c r="F9" s="439">
        <v>1</v>
      </c>
      <c r="G9" s="437">
        <v>2</v>
      </c>
      <c r="H9" s="437">
        <v>2</v>
      </c>
      <c r="I9" s="438"/>
      <c r="J9" s="439">
        <v>2</v>
      </c>
      <c r="K9" s="437">
        <v>2</v>
      </c>
      <c r="L9" s="437">
        <v>2</v>
      </c>
      <c r="M9" s="438"/>
      <c r="N9" s="439">
        <v>1</v>
      </c>
      <c r="O9" s="437">
        <v>1</v>
      </c>
      <c r="P9" s="437">
        <v>2</v>
      </c>
      <c r="Q9" s="438"/>
      <c r="R9" s="439">
        <v>2</v>
      </c>
      <c r="S9" s="437">
        <v>2</v>
      </c>
      <c r="T9" s="437">
        <v>1</v>
      </c>
      <c r="U9" s="438"/>
      <c r="V9" s="439"/>
      <c r="W9" s="437"/>
      <c r="X9" s="437"/>
      <c r="Y9" s="438"/>
      <c r="Z9" s="439"/>
      <c r="AA9" s="437"/>
      <c r="AB9" s="437"/>
      <c r="AC9" s="440"/>
      <c r="AD9" s="3"/>
    </row>
    <row r="10" spans="1:30" ht="15" customHeight="1">
      <c r="A10" s="4" t="str">
        <f>M1A!A10</f>
        <v>Bahn 3</v>
      </c>
      <c r="B10" s="436">
        <v>2</v>
      </c>
      <c r="C10" s="437">
        <v>2</v>
      </c>
      <c r="D10" s="437">
        <v>1</v>
      </c>
      <c r="E10" s="438"/>
      <c r="F10" s="439">
        <v>1</v>
      </c>
      <c r="G10" s="437">
        <v>1</v>
      </c>
      <c r="H10" s="437">
        <v>1</v>
      </c>
      <c r="I10" s="438"/>
      <c r="J10" s="439">
        <v>2</v>
      </c>
      <c r="K10" s="437">
        <v>2</v>
      </c>
      <c r="L10" s="437">
        <v>2</v>
      </c>
      <c r="M10" s="438"/>
      <c r="N10" s="439">
        <v>2</v>
      </c>
      <c r="O10" s="437">
        <v>2</v>
      </c>
      <c r="P10" s="437">
        <v>1</v>
      </c>
      <c r="Q10" s="438"/>
      <c r="R10" s="439">
        <v>2</v>
      </c>
      <c r="S10" s="437">
        <v>2</v>
      </c>
      <c r="T10" s="437">
        <v>2</v>
      </c>
      <c r="U10" s="438"/>
      <c r="V10" s="439"/>
      <c r="W10" s="437"/>
      <c r="X10" s="437"/>
      <c r="Y10" s="438"/>
      <c r="Z10" s="439"/>
      <c r="AA10" s="437"/>
      <c r="AB10" s="437"/>
      <c r="AC10" s="440"/>
      <c r="AD10" s="3"/>
    </row>
    <row r="11" spans="1:30" ht="15" customHeight="1">
      <c r="A11" s="4" t="str">
        <f>M1A!A11</f>
        <v>Bahn 4</v>
      </c>
      <c r="B11" s="436">
        <v>3</v>
      </c>
      <c r="C11" s="437">
        <v>3</v>
      </c>
      <c r="D11" s="437">
        <v>3</v>
      </c>
      <c r="E11" s="438"/>
      <c r="F11" s="439">
        <v>2</v>
      </c>
      <c r="G11" s="437">
        <v>1</v>
      </c>
      <c r="H11" s="437">
        <v>3</v>
      </c>
      <c r="I11" s="438"/>
      <c r="J11" s="439">
        <v>1</v>
      </c>
      <c r="K11" s="437">
        <v>1</v>
      </c>
      <c r="L11" s="437">
        <v>1</v>
      </c>
      <c r="M11" s="438"/>
      <c r="N11" s="439">
        <v>2</v>
      </c>
      <c r="O11" s="437">
        <v>2</v>
      </c>
      <c r="P11" s="437">
        <v>3</v>
      </c>
      <c r="Q11" s="438"/>
      <c r="R11" s="439">
        <v>1</v>
      </c>
      <c r="S11" s="437">
        <v>1</v>
      </c>
      <c r="T11" s="437">
        <v>1</v>
      </c>
      <c r="U11" s="438"/>
      <c r="V11" s="439"/>
      <c r="W11" s="437"/>
      <c r="X11" s="437"/>
      <c r="Y11" s="438"/>
      <c r="Z11" s="439"/>
      <c r="AA11" s="437"/>
      <c r="AB11" s="437"/>
      <c r="AC11" s="440"/>
      <c r="AD11" s="3"/>
    </row>
    <row r="12" spans="1:30" ht="15" customHeight="1">
      <c r="A12" s="4" t="str">
        <f>M1A!A12</f>
        <v>Bahn 5</v>
      </c>
      <c r="B12" s="436">
        <v>2</v>
      </c>
      <c r="C12" s="437">
        <v>2</v>
      </c>
      <c r="D12" s="437">
        <v>2</v>
      </c>
      <c r="E12" s="438"/>
      <c r="F12" s="439">
        <v>1</v>
      </c>
      <c r="G12" s="437">
        <v>2</v>
      </c>
      <c r="H12" s="437">
        <v>2</v>
      </c>
      <c r="I12" s="438"/>
      <c r="J12" s="439">
        <v>1</v>
      </c>
      <c r="K12" s="437">
        <v>2</v>
      </c>
      <c r="L12" s="437">
        <v>1</v>
      </c>
      <c r="M12" s="438"/>
      <c r="N12" s="439">
        <v>2</v>
      </c>
      <c r="O12" s="437">
        <v>3</v>
      </c>
      <c r="P12" s="437">
        <v>1</v>
      </c>
      <c r="Q12" s="438"/>
      <c r="R12" s="439">
        <v>2</v>
      </c>
      <c r="S12" s="437">
        <v>1</v>
      </c>
      <c r="T12" s="437">
        <v>1</v>
      </c>
      <c r="U12" s="438"/>
      <c r="V12" s="439"/>
      <c r="W12" s="437"/>
      <c r="X12" s="437"/>
      <c r="Y12" s="438"/>
      <c r="Z12" s="439"/>
      <c r="AA12" s="437"/>
      <c r="AB12" s="437"/>
      <c r="AC12" s="440"/>
      <c r="AD12" s="3"/>
    </row>
    <row r="13" spans="1:30" ht="15" customHeight="1">
      <c r="A13" s="4" t="str">
        <f>M1A!A13</f>
        <v>Bahn 6</v>
      </c>
      <c r="B13" s="436">
        <v>2</v>
      </c>
      <c r="C13" s="437">
        <v>3</v>
      </c>
      <c r="D13" s="437">
        <v>2</v>
      </c>
      <c r="E13" s="438"/>
      <c r="F13" s="439">
        <v>2</v>
      </c>
      <c r="G13" s="437">
        <v>1</v>
      </c>
      <c r="H13" s="437">
        <v>2</v>
      </c>
      <c r="I13" s="438"/>
      <c r="J13" s="439">
        <v>2</v>
      </c>
      <c r="K13" s="437">
        <v>3</v>
      </c>
      <c r="L13" s="437">
        <v>3</v>
      </c>
      <c r="M13" s="438"/>
      <c r="N13" s="439">
        <v>2</v>
      </c>
      <c r="O13" s="437">
        <v>1</v>
      </c>
      <c r="P13" s="437">
        <v>3</v>
      </c>
      <c r="Q13" s="438"/>
      <c r="R13" s="439">
        <v>2</v>
      </c>
      <c r="S13" s="437">
        <v>1</v>
      </c>
      <c r="T13" s="437">
        <v>1</v>
      </c>
      <c r="U13" s="438"/>
      <c r="V13" s="439"/>
      <c r="W13" s="437"/>
      <c r="X13" s="437"/>
      <c r="Y13" s="438"/>
      <c r="Z13" s="439"/>
      <c r="AA13" s="437"/>
      <c r="AB13" s="437"/>
      <c r="AC13" s="440"/>
      <c r="AD13" s="3"/>
    </row>
    <row r="14" spans="1:30" ht="15" customHeight="1">
      <c r="A14" s="4" t="str">
        <f>M1A!A14</f>
        <v>Bahn 7</v>
      </c>
      <c r="B14" s="436">
        <v>2</v>
      </c>
      <c r="C14" s="437">
        <v>1</v>
      </c>
      <c r="D14" s="437">
        <v>2</v>
      </c>
      <c r="E14" s="438"/>
      <c r="F14" s="439">
        <v>1</v>
      </c>
      <c r="G14" s="437">
        <v>1</v>
      </c>
      <c r="H14" s="437">
        <v>1</v>
      </c>
      <c r="I14" s="438"/>
      <c r="J14" s="439">
        <v>1</v>
      </c>
      <c r="K14" s="437">
        <v>1</v>
      </c>
      <c r="L14" s="437">
        <v>2</v>
      </c>
      <c r="M14" s="438"/>
      <c r="N14" s="439">
        <v>1</v>
      </c>
      <c r="O14" s="437">
        <v>1</v>
      </c>
      <c r="P14" s="437">
        <v>2</v>
      </c>
      <c r="Q14" s="438"/>
      <c r="R14" s="439">
        <v>2</v>
      </c>
      <c r="S14" s="437">
        <v>2</v>
      </c>
      <c r="T14" s="437">
        <v>2</v>
      </c>
      <c r="U14" s="438"/>
      <c r="V14" s="439"/>
      <c r="W14" s="437"/>
      <c r="X14" s="437"/>
      <c r="Y14" s="438"/>
      <c r="Z14" s="439"/>
      <c r="AA14" s="437"/>
      <c r="AB14" s="437"/>
      <c r="AC14" s="440"/>
      <c r="AD14" s="3"/>
    </row>
    <row r="15" spans="1:30" ht="15" customHeight="1">
      <c r="A15" s="4" t="str">
        <f>M1A!A15</f>
        <v>Bahn 8</v>
      </c>
      <c r="B15" s="436">
        <v>2</v>
      </c>
      <c r="C15" s="437">
        <v>2</v>
      </c>
      <c r="D15" s="437">
        <v>2</v>
      </c>
      <c r="E15" s="438"/>
      <c r="F15" s="439">
        <v>1</v>
      </c>
      <c r="G15" s="437">
        <v>1</v>
      </c>
      <c r="H15" s="437">
        <v>2</v>
      </c>
      <c r="I15" s="438"/>
      <c r="J15" s="439">
        <v>2</v>
      </c>
      <c r="K15" s="437">
        <v>2</v>
      </c>
      <c r="L15" s="437">
        <v>1</v>
      </c>
      <c r="M15" s="438"/>
      <c r="N15" s="439">
        <v>3</v>
      </c>
      <c r="O15" s="437">
        <v>1</v>
      </c>
      <c r="P15" s="437">
        <v>2</v>
      </c>
      <c r="Q15" s="438"/>
      <c r="R15" s="439">
        <v>2</v>
      </c>
      <c r="S15" s="437">
        <v>1</v>
      </c>
      <c r="T15" s="437">
        <v>1</v>
      </c>
      <c r="U15" s="438"/>
      <c r="V15" s="439"/>
      <c r="W15" s="437"/>
      <c r="X15" s="437"/>
      <c r="Y15" s="438"/>
      <c r="Z15" s="439"/>
      <c r="AA15" s="437"/>
      <c r="AB15" s="437"/>
      <c r="AC15" s="440"/>
      <c r="AD15" s="3"/>
    </row>
    <row r="16" spans="1:30" ht="15" customHeight="1">
      <c r="A16" s="4" t="str">
        <f>M1A!A16</f>
        <v>Bahn 9</v>
      </c>
      <c r="B16" s="436">
        <v>1</v>
      </c>
      <c r="C16" s="437">
        <v>2</v>
      </c>
      <c r="D16" s="437">
        <v>2</v>
      </c>
      <c r="E16" s="438"/>
      <c r="F16" s="439">
        <v>2</v>
      </c>
      <c r="G16" s="437">
        <v>2</v>
      </c>
      <c r="H16" s="437">
        <v>2</v>
      </c>
      <c r="I16" s="438"/>
      <c r="J16" s="439">
        <v>3</v>
      </c>
      <c r="K16" s="437">
        <v>4</v>
      </c>
      <c r="L16" s="437">
        <v>2</v>
      </c>
      <c r="M16" s="438"/>
      <c r="N16" s="439">
        <v>1</v>
      </c>
      <c r="O16" s="437">
        <v>1</v>
      </c>
      <c r="P16" s="437">
        <v>3</v>
      </c>
      <c r="Q16" s="438"/>
      <c r="R16" s="439">
        <v>2</v>
      </c>
      <c r="S16" s="437">
        <v>2</v>
      </c>
      <c r="T16" s="437">
        <v>1</v>
      </c>
      <c r="U16" s="438"/>
      <c r="V16" s="439"/>
      <c r="W16" s="437"/>
      <c r="X16" s="437"/>
      <c r="Y16" s="438"/>
      <c r="Z16" s="439"/>
      <c r="AA16" s="437"/>
      <c r="AB16" s="437"/>
      <c r="AC16" s="440"/>
      <c r="AD16" s="3"/>
    </row>
    <row r="17" spans="1:30" ht="15" customHeight="1">
      <c r="A17" s="4" t="str">
        <f>M1A!A17</f>
        <v>Bahn 10</v>
      </c>
      <c r="B17" s="436">
        <v>3</v>
      </c>
      <c r="C17" s="437">
        <v>2</v>
      </c>
      <c r="D17" s="437">
        <v>1</v>
      </c>
      <c r="E17" s="438"/>
      <c r="F17" s="439">
        <v>2</v>
      </c>
      <c r="G17" s="437">
        <v>2</v>
      </c>
      <c r="H17" s="437">
        <v>1</v>
      </c>
      <c r="I17" s="438"/>
      <c r="J17" s="439">
        <v>1</v>
      </c>
      <c r="K17" s="437">
        <v>2</v>
      </c>
      <c r="L17" s="437">
        <v>2</v>
      </c>
      <c r="M17" s="438"/>
      <c r="N17" s="439">
        <v>1</v>
      </c>
      <c r="O17" s="437">
        <v>2</v>
      </c>
      <c r="P17" s="437">
        <v>2</v>
      </c>
      <c r="Q17" s="438"/>
      <c r="R17" s="439">
        <v>2</v>
      </c>
      <c r="S17" s="437">
        <v>3</v>
      </c>
      <c r="T17" s="437">
        <v>1</v>
      </c>
      <c r="U17" s="438"/>
      <c r="V17" s="439"/>
      <c r="W17" s="437"/>
      <c r="X17" s="437"/>
      <c r="Y17" s="438"/>
      <c r="Z17" s="439"/>
      <c r="AA17" s="437"/>
      <c r="AB17" s="437"/>
      <c r="AC17" s="440"/>
      <c r="AD17" s="3"/>
    </row>
    <row r="18" spans="1:30" ht="15" customHeight="1">
      <c r="A18" s="4" t="str">
        <f>M1A!A18</f>
        <v>Bahn 11</v>
      </c>
      <c r="B18" s="436">
        <v>1</v>
      </c>
      <c r="C18" s="437">
        <v>2</v>
      </c>
      <c r="D18" s="437">
        <v>2</v>
      </c>
      <c r="E18" s="438"/>
      <c r="F18" s="439">
        <v>1</v>
      </c>
      <c r="G18" s="437">
        <v>2</v>
      </c>
      <c r="H18" s="437">
        <v>1</v>
      </c>
      <c r="I18" s="438"/>
      <c r="J18" s="439">
        <v>1</v>
      </c>
      <c r="K18" s="437">
        <v>2</v>
      </c>
      <c r="L18" s="437">
        <v>2</v>
      </c>
      <c r="M18" s="438"/>
      <c r="N18" s="439">
        <v>1</v>
      </c>
      <c r="O18" s="437">
        <v>1</v>
      </c>
      <c r="P18" s="437">
        <v>1</v>
      </c>
      <c r="Q18" s="438"/>
      <c r="R18" s="439">
        <v>1</v>
      </c>
      <c r="S18" s="437">
        <v>2</v>
      </c>
      <c r="T18" s="437">
        <v>1</v>
      </c>
      <c r="U18" s="438"/>
      <c r="V18" s="439"/>
      <c r="W18" s="437"/>
      <c r="X18" s="437"/>
      <c r="Y18" s="438"/>
      <c r="Z18" s="439"/>
      <c r="AA18" s="437"/>
      <c r="AB18" s="437"/>
      <c r="AC18" s="440"/>
      <c r="AD18" s="3"/>
    </row>
    <row r="19" spans="1:30" ht="15" customHeight="1">
      <c r="A19" s="4" t="str">
        <f>M1A!A19</f>
        <v>Bahn 12</v>
      </c>
      <c r="B19" s="436">
        <v>1</v>
      </c>
      <c r="C19" s="437">
        <v>1</v>
      </c>
      <c r="D19" s="437">
        <v>1</v>
      </c>
      <c r="E19" s="438"/>
      <c r="F19" s="439">
        <v>1</v>
      </c>
      <c r="G19" s="437">
        <v>1</v>
      </c>
      <c r="H19" s="437">
        <v>1</v>
      </c>
      <c r="I19" s="438"/>
      <c r="J19" s="439">
        <v>1</v>
      </c>
      <c r="K19" s="437">
        <v>3</v>
      </c>
      <c r="L19" s="437">
        <v>1</v>
      </c>
      <c r="M19" s="438"/>
      <c r="N19" s="439">
        <v>2</v>
      </c>
      <c r="O19" s="437">
        <v>1</v>
      </c>
      <c r="P19" s="437">
        <v>1</v>
      </c>
      <c r="Q19" s="438"/>
      <c r="R19" s="439">
        <v>1</v>
      </c>
      <c r="S19" s="437">
        <v>2</v>
      </c>
      <c r="T19" s="437">
        <v>1</v>
      </c>
      <c r="U19" s="438"/>
      <c r="V19" s="439"/>
      <c r="W19" s="437"/>
      <c r="X19" s="437"/>
      <c r="Y19" s="438"/>
      <c r="Z19" s="439"/>
      <c r="AA19" s="437"/>
      <c r="AB19" s="437"/>
      <c r="AC19" s="440"/>
      <c r="AD19" s="3"/>
    </row>
    <row r="20" spans="1:30" ht="15" customHeight="1">
      <c r="A20" s="4" t="str">
        <f>M1A!A20</f>
        <v>Bahn 13</v>
      </c>
      <c r="B20" s="436">
        <v>2</v>
      </c>
      <c r="C20" s="437">
        <v>2</v>
      </c>
      <c r="D20" s="437">
        <v>1</v>
      </c>
      <c r="E20" s="438"/>
      <c r="F20" s="439">
        <v>2</v>
      </c>
      <c r="G20" s="437">
        <v>2</v>
      </c>
      <c r="H20" s="437">
        <v>1</v>
      </c>
      <c r="I20" s="438"/>
      <c r="J20" s="439">
        <v>1</v>
      </c>
      <c r="K20" s="437">
        <v>1</v>
      </c>
      <c r="L20" s="437">
        <v>1</v>
      </c>
      <c r="M20" s="438"/>
      <c r="N20" s="439">
        <v>2</v>
      </c>
      <c r="O20" s="437">
        <v>1</v>
      </c>
      <c r="P20" s="437">
        <v>1</v>
      </c>
      <c r="Q20" s="438"/>
      <c r="R20" s="439">
        <v>2</v>
      </c>
      <c r="S20" s="437">
        <v>2</v>
      </c>
      <c r="T20" s="437">
        <v>2</v>
      </c>
      <c r="U20" s="438"/>
      <c r="V20" s="439"/>
      <c r="W20" s="437"/>
      <c r="X20" s="437"/>
      <c r="Y20" s="438"/>
      <c r="Z20" s="439"/>
      <c r="AA20" s="437"/>
      <c r="AB20" s="437"/>
      <c r="AC20" s="440"/>
      <c r="AD20" s="3"/>
    </row>
    <row r="21" spans="1:30" ht="15" customHeight="1">
      <c r="A21" s="4" t="str">
        <f>M1A!A21</f>
        <v>Bahn 14</v>
      </c>
      <c r="B21" s="436">
        <v>1</v>
      </c>
      <c r="C21" s="437">
        <v>2</v>
      </c>
      <c r="D21" s="437">
        <v>1</v>
      </c>
      <c r="E21" s="438"/>
      <c r="F21" s="439">
        <v>1</v>
      </c>
      <c r="G21" s="437">
        <v>1</v>
      </c>
      <c r="H21" s="437">
        <v>1</v>
      </c>
      <c r="I21" s="438"/>
      <c r="J21" s="439">
        <v>1</v>
      </c>
      <c r="K21" s="437">
        <v>2</v>
      </c>
      <c r="L21" s="437">
        <v>2</v>
      </c>
      <c r="M21" s="438"/>
      <c r="N21" s="439">
        <v>1</v>
      </c>
      <c r="O21" s="437">
        <v>1</v>
      </c>
      <c r="P21" s="437">
        <v>1</v>
      </c>
      <c r="Q21" s="438"/>
      <c r="R21" s="439">
        <v>2</v>
      </c>
      <c r="S21" s="437">
        <v>1</v>
      </c>
      <c r="T21" s="437">
        <v>1</v>
      </c>
      <c r="U21" s="438"/>
      <c r="V21" s="439"/>
      <c r="W21" s="437"/>
      <c r="X21" s="437"/>
      <c r="Y21" s="438"/>
      <c r="Z21" s="439"/>
      <c r="AA21" s="437"/>
      <c r="AB21" s="437"/>
      <c r="AC21" s="440"/>
      <c r="AD21" s="3"/>
    </row>
    <row r="22" spans="1:30" ht="15" customHeight="1">
      <c r="A22" s="4" t="str">
        <f>M1A!A22</f>
        <v>Bahn 15</v>
      </c>
      <c r="B22" s="436">
        <v>1</v>
      </c>
      <c r="C22" s="437">
        <v>1</v>
      </c>
      <c r="D22" s="437">
        <v>2</v>
      </c>
      <c r="E22" s="438"/>
      <c r="F22" s="439">
        <v>2</v>
      </c>
      <c r="G22" s="437">
        <v>2</v>
      </c>
      <c r="H22" s="437">
        <v>1</v>
      </c>
      <c r="I22" s="438"/>
      <c r="J22" s="439">
        <v>2</v>
      </c>
      <c r="K22" s="437">
        <v>2</v>
      </c>
      <c r="L22" s="437">
        <v>1</v>
      </c>
      <c r="M22" s="438"/>
      <c r="N22" s="439">
        <v>1</v>
      </c>
      <c r="O22" s="437">
        <v>2</v>
      </c>
      <c r="P22" s="437">
        <v>2</v>
      </c>
      <c r="Q22" s="438"/>
      <c r="R22" s="439">
        <v>2</v>
      </c>
      <c r="S22" s="437">
        <v>1</v>
      </c>
      <c r="T22" s="437">
        <v>1</v>
      </c>
      <c r="U22" s="438"/>
      <c r="V22" s="439"/>
      <c r="W22" s="437"/>
      <c r="X22" s="437"/>
      <c r="Y22" s="438"/>
      <c r="Z22" s="439"/>
      <c r="AA22" s="437"/>
      <c r="AB22" s="437"/>
      <c r="AC22" s="440"/>
      <c r="AD22" s="3"/>
    </row>
    <row r="23" spans="1:30" ht="15" customHeight="1">
      <c r="A23" s="4" t="str">
        <f>M1A!A23</f>
        <v>Bahn 16</v>
      </c>
      <c r="B23" s="436">
        <v>2</v>
      </c>
      <c r="C23" s="437">
        <v>1</v>
      </c>
      <c r="D23" s="437">
        <v>2</v>
      </c>
      <c r="E23" s="438"/>
      <c r="F23" s="439">
        <v>2</v>
      </c>
      <c r="G23" s="437">
        <v>1</v>
      </c>
      <c r="H23" s="437">
        <v>1</v>
      </c>
      <c r="I23" s="438"/>
      <c r="J23" s="439">
        <v>2</v>
      </c>
      <c r="K23" s="437">
        <v>1</v>
      </c>
      <c r="L23" s="437">
        <v>2</v>
      </c>
      <c r="M23" s="438"/>
      <c r="N23" s="439">
        <v>2</v>
      </c>
      <c r="O23" s="437">
        <v>2</v>
      </c>
      <c r="P23" s="437">
        <v>2</v>
      </c>
      <c r="Q23" s="438"/>
      <c r="R23" s="439">
        <v>2</v>
      </c>
      <c r="S23" s="437">
        <v>2</v>
      </c>
      <c r="T23" s="437">
        <v>2</v>
      </c>
      <c r="U23" s="438"/>
      <c r="V23" s="439"/>
      <c r="W23" s="437"/>
      <c r="X23" s="437"/>
      <c r="Y23" s="438"/>
      <c r="Z23" s="439"/>
      <c r="AA23" s="437"/>
      <c r="AB23" s="437"/>
      <c r="AC23" s="440"/>
      <c r="AD23" s="3"/>
    </row>
    <row r="24" spans="1:30" ht="15" customHeight="1">
      <c r="A24" s="4" t="str">
        <f>M1A!A24</f>
        <v>Bahn 17</v>
      </c>
      <c r="B24" s="436">
        <v>1</v>
      </c>
      <c r="C24" s="437">
        <v>2</v>
      </c>
      <c r="D24" s="437">
        <v>2</v>
      </c>
      <c r="E24" s="438"/>
      <c r="F24" s="439">
        <v>2</v>
      </c>
      <c r="G24" s="437">
        <v>2</v>
      </c>
      <c r="H24" s="437">
        <v>1</v>
      </c>
      <c r="I24" s="438"/>
      <c r="J24" s="439">
        <v>2</v>
      </c>
      <c r="K24" s="437">
        <v>2</v>
      </c>
      <c r="L24" s="437">
        <v>2</v>
      </c>
      <c r="M24" s="438"/>
      <c r="N24" s="439">
        <v>2</v>
      </c>
      <c r="O24" s="437">
        <v>2</v>
      </c>
      <c r="P24" s="437">
        <v>2</v>
      </c>
      <c r="Q24" s="438"/>
      <c r="R24" s="439">
        <v>2</v>
      </c>
      <c r="S24" s="437">
        <v>2</v>
      </c>
      <c r="T24" s="437">
        <v>3</v>
      </c>
      <c r="U24" s="438"/>
      <c r="V24" s="439"/>
      <c r="W24" s="437"/>
      <c r="X24" s="437"/>
      <c r="Y24" s="438"/>
      <c r="Z24" s="439"/>
      <c r="AA24" s="437"/>
      <c r="AB24" s="437"/>
      <c r="AC24" s="440"/>
      <c r="AD24" s="3"/>
    </row>
    <row r="25" spans="1:30" ht="15" customHeight="1" thickBot="1">
      <c r="A25" s="4" t="str">
        <f>M1A!A25</f>
        <v>Bahn 18</v>
      </c>
      <c r="B25" s="441">
        <v>2</v>
      </c>
      <c r="C25" s="442">
        <v>1</v>
      </c>
      <c r="D25" s="442">
        <v>2</v>
      </c>
      <c r="E25" s="443"/>
      <c r="F25" s="444">
        <v>2</v>
      </c>
      <c r="G25" s="442">
        <v>3</v>
      </c>
      <c r="H25" s="442">
        <v>1</v>
      </c>
      <c r="I25" s="443"/>
      <c r="J25" s="444">
        <v>1</v>
      </c>
      <c r="K25" s="442">
        <v>2</v>
      </c>
      <c r="L25" s="442">
        <v>1</v>
      </c>
      <c r="M25" s="443"/>
      <c r="N25" s="444">
        <v>1</v>
      </c>
      <c r="O25" s="442">
        <v>2</v>
      </c>
      <c r="P25" s="442">
        <v>2</v>
      </c>
      <c r="Q25" s="443"/>
      <c r="R25" s="444">
        <v>2</v>
      </c>
      <c r="S25" s="442">
        <v>4</v>
      </c>
      <c r="T25" s="442">
        <v>4</v>
      </c>
      <c r="U25" s="443"/>
      <c r="V25" s="444"/>
      <c r="W25" s="442"/>
      <c r="X25" s="442"/>
      <c r="Y25" s="443"/>
      <c r="Z25" s="444"/>
      <c r="AA25" s="442"/>
      <c r="AB25" s="442"/>
      <c r="AC25" s="445"/>
      <c r="AD25" s="3"/>
    </row>
    <row r="26" spans="1:30" ht="15" customHeight="1" thickBot="1">
      <c r="A26" s="2"/>
      <c r="B26" s="387">
        <f t="shared" ref="B26:AC26" si="0">IF(SUM(B8:B25)&gt;0,SUM(B8:B25),"")</f>
        <v>32</v>
      </c>
      <c r="C26" s="388">
        <f t="shared" si="0"/>
        <v>33</v>
      </c>
      <c r="D26" s="388">
        <f t="shared" si="0"/>
        <v>31</v>
      </c>
      <c r="E26" s="389" t="str">
        <f t="shared" si="0"/>
        <v/>
      </c>
      <c r="F26" s="390">
        <f t="shared" si="0"/>
        <v>28</v>
      </c>
      <c r="G26" s="388">
        <f t="shared" si="0"/>
        <v>28</v>
      </c>
      <c r="H26" s="388">
        <f t="shared" si="0"/>
        <v>25</v>
      </c>
      <c r="I26" s="389" t="str">
        <f t="shared" si="0"/>
        <v/>
      </c>
      <c r="J26" s="390">
        <f t="shared" si="0"/>
        <v>28</v>
      </c>
      <c r="K26" s="388">
        <f t="shared" si="0"/>
        <v>35</v>
      </c>
      <c r="L26" s="388">
        <f t="shared" si="0"/>
        <v>30</v>
      </c>
      <c r="M26" s="389" t="str">
        <f t="shared" si="0"/>
        <v/>
      </c>
      <c r="N26" s="390">
        <f t="shared" si="0"/>
        <v>29</v>
      </c>
      <c r="O26" s="388">
        <f t="shared" si="0"/>
        <v>28</v>
      </c>
      <c r="P26" s="388">
        <f t="shared" si="0"/>
        <v>33</v>
      </c>
      <c r="Q26" s="389" t="str">
        <f t="shared" si="0"/>
        <v/>
      </c>
      <c r="R26" s="390">
        <f t="shared" si="0"/>
        <v>33</v>
      </c>
      <c r="S26" s="388">
        <f t="shared" si="0"/>
        <v>33</v>
      </c>
      <c r="T26" s="388">
        <f t="shared" si="0"/>
        <v>28</v>
      </c>
      <c r="U26" s="389" t="str">
        <f t="shared" si="0"/>
        <v/>
      </c>
      <c r="V26" s="390" t="str">
        <f t="shared" si="0"/>
        <v/>
      </c>
      <c r="W26" s="388" t="str">
        <f t="shared" si="0"/>
        <v/>
      </c>
      <c r="X26" s="388" t="str">
        <f t="shared" si="0"/>
        <v/>
      </c>
      <c r="Y26" s="389" t="str">
        <f t="shared" si="0"/>
        <v/>
      </c>
      <c r="Z26" s="390" t="str">
        <f t="shared" si="0"/>
        <v/>
      </c>
      <c r="AA26" s="388" t="str">
        <f t="shared" si="0"/>
        <v/>
      </c>
      <c r="AB26" s="388" t="str">
        <f t="shared" si="0"/>
        <v/>
      </c>
      <c r="AC26" s="391" t="str">
        <f t="shared" si="0"/>
        <v/>
      </c>
      <c r="AD26" s="3"/>
    </row>
    <row r="27" spans="1:30" ht="15" customHeight="1">
      <c r="A27" s="2" t="str">
        <f>M1A!A27</f>
        <v>Teamstafen</v>
      </c>
      <c r="B27" s="382"/>
      <c r="C27" s="383"/>
      <c r="D27" s="383"/>
      <c r="E27" s="384"/>
      <c r="F27" s="385"/>
      <c r="G27" s="383"/>
      <c r="H27" s="383"/>
      <c r="I27" s="384"/>
      <c r="J27" s="385"/>
      <c r="K27" s="383"/>
      <c r="L27" s="383"/>
      <c r="M27" s="384"/>
      <c r="N27" s="385"/>
      <c r="O27" s="383"/>
      <c r="P27" s="383"/>
      <c r="Q27" s="384"/>
      <c r="R27" s="385"/>
      <c r="S27" s="383"/>
      <c r="T27" s="383"/>
      <c r="U27" s="384"/>
      <c r="V27" s="385"/>
      <c r="W27" s="383"/>
      <c r="X27" s="383"/>
      <c r="Y27" s="384"/>
      <c r="Z27" s="385"/>
      <c r="AA27" s="383"/>
      <c r="AB27" s="383"/>
      <c r="AC27" s="386"/>
      <c r="AD27" s="3"/>
    </row>
    <row r="28" spans="1:30" ht="26.25" thickBot="1">
      <c r="A28" s="353" t="str">
        <f>M1A!A28</f>
        <v>1= keine
Mannschaftsw.</v>
      </c>
      <c r="B28" s="468"/>
      <c r="C28" s="469"/>
      <c r="D28" s="469"/>
      <c r="E28" s="470"/>
      <c r="F28" s="471"/>
      <c r="G28" s="469"/>
      <c r="H28" s="469"/>
      <c r="I28" s="470"/>
      <c r="J28" s="471"/>
      <c r="K28" s="469">
        <v>1</v>
      </c>
      <c r="L28" s="469"/>
      <c r="M28" s="470"/>
      <c r="N28" s="471"/>
      <c r="O28" s="469"/>
      <c r="P28" s="469">
        <v>1</v>
      </c>
      <c r="Q28" s="470"/>
      <c r="R28" s="471">
        <v>1</v>
      </c>
      <c r="S28" s="469"/>
      <c r="T28" s="469"/>
      <c r="U28" s="470"/>
      <c r="V28" s="471"/>
      <c r="W28" s="469"/>
      <c r="X28" s="469"/>
      <c r="Y28" s="470"/>
      <c r="Z28" s="471"/>
      <c r="AA28" s="469"/>
      <c r="AB28" s="469"/>
      <c r="AC28" s="472"/>
      <c r="AD28" s="3"/>
    </row>
    <row r="29" spans="1:30" ht="15" customHeight="1" thickBot="1">
      <c r="A29" s="2"/>
      <c r="B29" s="548">
        <f>SUM(B26:E27)</f>
        <v>96</v>
      </c>
      <c r="C29" s="545"/>
      <c r="D29" s="545"/>
      <c r="E29" s="547"/>
      <c r="F29" s="544">
        <f>SUM(F26:I27)</f>
        <v>81</v>
      </c>
      <c r="G29" s="545"/>
      <c r="H29" s="545"/>
      <c r="I29" s="547"/>
      <c r="J29" s="544">
        <f>SUM(J26:M27)</f>
        <v>93</v>
      </c>
      <c r="K29" s="545"/>
      <c r="L29" s="545"/>
      <c r="M29" s="547"/>
      <c r="N29" s="544">
        <f>SUM(N26:Q27)</f>
        <v>90</v>
      </c>
      <c r="O29" s="545"/>
      <c r="P29" s="545"/>
      <c r="Q29" s="547"/>
      <c r="R29" s="544">
        <f>SUM(R26:U27)</f>
        <v>94</v>
      </c>
      <c r="S29" s="545"/>
      <c r="T29" s="545"/>
      <c r="U29" s="547"/>
      <c r="V29" s="544">
        <f>SUM(V26:Y27)</f>
        <v>0</v>
      </c>
      <c r="W29" s="545"/>
      <c r="X29" s="545"/>
      <c r="Y29" s="547"/>
      <c r="Z29" s="544">
        <f>SUM(Z26:AC27)</f>
        <v>0</v>
      </c>
      <c r="AA29" s="545"/>
      <c r="AB29" s="545"/>
      <c r="AC29" s="546"/>
      <c r="AD29" s="3"/>
    </row>
    <row r="30" spans="1:30" ht="15" customHeight="1" thickBot="1">
      <c r="A30" s="2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6"/>
      <c r="AA30" s="6"/>
      <c r="AB30" s="6"/>
      <c r="AC30" s="6"/>
      <c r="AD30" s="3"/>
    </row>
    <row r="31" spans="1:30" ht="15" customHeight="1">
      <c r="A31" s="7">
        <f>SUM(B8:AC25,B27:AC27)</f>
        <v>454</v>
      </c>
      <c r="B31" s="8" t="s">
        <v>1</v>
      </c>
      <c r="C31" s="8"/>
      <c r="D31" s="1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6"/>
      <c r="AA31" s="6"/>
      <c r="AB31" s="6"/>
      <c r="AC31" s="6"/>
      <c r="AD31" s="3"/>
    </row>
    <row r="32" spans="1:30" ht="15" customHeight="1" thickBot="1">
      <c r="A32" s="9">
        <f>A31/COUNT(B8:AC25)*18</f>
        <v>30.266666666666669</v>
      </c>
      <c r="B32" s="10" t="s">
        <v>0</v>
      </c>
      <c r="C32" s="10"/>
      <c r="D32" s="11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6"/>
      <c r="AA32" s="6"/>
      <c r="AB32" s="6"/>
      <c r="AC32" s="6"/>
      <c r="AD32" s="3"/>
    </row>
    <row r="33" spans="1:30" ht="15" customHeight="1" thickBot="1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4"/>
      <c r="AA33" s="14"/>
      <c r="AB33" s="14"/>
      <c r="AC33" s="14"/>
      <c r="AD33" s="11"/>
    </row>
    <row r="34" spans="1:30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</sheetData>
  <mergeCells count="14">
    <mergeCell ref="R3:U3"/>
    <mergeCell ref="B3:E3"/>
    <mergeCell ref="V3:Y3"/>
    <mergeCell ref="Z3:AC3"/>
    <mergeCell ref="Z29:AC29"/>
    <mergeCell ref="V29:Y29"/>
    <mergeCell ref="R29:U29"/>
    <mergeCell ref="B29:E29"/>
    <mergeCell ref="F29:I29"/>
    <mergeCell ref="J29:M29"/>
    <mergeCell ref="N29:Q29"/>
    <mergeCell ref="F3:I3"/>
    <mergeCell ref="J3:M3"/>
    <mergeCell ref="N3:Q3"/>
  </mergeCells>
  <phoneticPr fontId="13" type="noConversion"/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Tabelle20">
    <pageSetUpPr fitToPage="1"/>
  </sheetPr>
  <dimension ref="A1:AE34"/>
  <sheetViews>
    <sheetView workbookViewId="0"/>
  </sheetViews>
  <sheetFormatPr baseColWidth="10" defaultRowHeight="12.75"/>
  <cols>
    <col min="1" max="1" width="14.140625" style="15" customWidth="1"/>
    <col min="2" max="29" width="3.5703125" style="15" customWidth="1"/>
    <col min="30" max="30" width="1.7109375" style="15" customWidth="1"/>
    <col min="31" max="31" width="2.7109375" style="15" customWidth="1"/>
    <col min="32" max="16384" width="11.42578125" style="45"/>
  </cols>
  <sheetData>
    <row r="1" spans="1:30" ht="24" customHeight="1" thickBot="1">
      <c r="A1" s="467" t="s">
        <v>133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53"/>
    </row>
    <row r="2" spans="1:30" ht="15" customHeight="1" thickBot="1">
      <c r="A2" s="80"/>
      <c r="B2" s="358" t="s">
        <v>26</v>
      </c>
      <c r="C2" s="355"/>
      <c r="D2" s="355"/>
      <c r="E2" s="197">
        <v>1</v>
      </c>
      <c r="F2" s="355" t="s">
        <v>27</v>
      </c>
      <c r="G2" s="355"/>
      <c r="H2" s="355"/>
      <c r="I2" s="197">
        <v>1</v>
      </c>
      <c r="J2" s="355" t="s">
        <v>28</v>
      </c>
      <c r="K2" s="355"/>
      <c r="L2" s="355"/>
      <c r="M2" s="197">
        <v>1</v>
      </c>
      <c r="N2" s="355" t="s">
        <v>29</v>
      </c>
      <c r="O2" s="355"/>
      <c r="P2" s="355"/>
      <c r="Q2" s="197">
        <v>1</v>
      </c>
      <c r="R2" s="355" t="s">
        <v>30</v>
      </c>
      <c r="S2" s="355"/>
      <c r="T2" s="355"/>
      <c r="U2" s="197">
        <v>1</v>
      </c>
      <c r="V2" s="355" t="s">
        <v>31</v>
      </c>
      <c r="W2" s="355"/>
      <c r="X2" s="355"/>
      <c r="Y2" s="197">
        <v>0</v>
      </c>
      <c r="Z2" s="355" t="s">
        <v>76</v>
      </c>
      <c r="AA2" s="355"/>
      <c r="AB2" s="355"/>
      <c r="AC2" s="121">
        <v>0</v>
      </c>
      <c r="AD2" s="3"/>
    </row>
    <row r="3" spans="1:30" ht="15" customHeight="1">
      <c r="A3" s="71" t="s">
        <v>24</v>
      </c>
      <c r="B3" s="542">
        <v>8</v>
      </c>
      <c r="C3" s="540"/>
      <c r="D3" s="540"/>
      <c r="E3" s="541"/>
      <c r="F3" s="539">
        <v>10</v>
      </c>
      <c r="G3" s="540"/>
      <c r="H3" s="540"/>
      <c r="I3" s="541"/>
      <c r="J3" s="539">
        <v>15</v>
      </c>
      <c r="K3" s="540"/>
      <c r="L3" s="540"/>
      <c r="M3" s="541"/>
      <c r="N3" s="539">
        <v>13</v>
      </c>
      <c r="O3" s="540"/>
      <c r="P3" s="540"/>
      <c r="Q3" s="541"/>
      <c r="R3" s="539">
        <v>5</v>
      </c>
      <c r="S3" s="540"/>
      <c r="T3" s="540"/>
      <c r="U3" s="541"/>
      <c r="V3" s="539"/>
      <c r="W3" s="540"/>
      <c r="X3" s="540"/>
      <c r="Y3" s="541"/>
      <c r="Z3" s="539"/>
      <c r="AA3" s="540"/>
      <c r="AB3" s="540"/>
      <c r="AC3" s="543"/>
      <c r="AD3" s="3"/>
    </row>
    <row r="4" spans="1:30" ht="15" customHeight="1">
      <c r="A4" s="72" t="s">
        <v>17</v>
      </c>
      <c r="B4" s="61">
        <f>IF(B3,IF(VLOOKUP(B3,'Info Spieler'!$A$2:$H$96,2)=0,"",VLOOKUP(B3,'Info Spieler'!$A$2:$H$96,2)),"")</f>
        <v>37834</v>
      </c>
      <c r="C4" s="62"/>
      <c r="D4" s="62"/>
      <c r="E4" s="63"/>
      <c r="F4" s="64">
        <f>IF(F3,IF(VLOOKUP(F3,'Info Spieler'!$A$2:$H$135,2)=0,"",VLOOKUP(F3,'Info Spieler'!$A$2:$H$96,2)),"")</f>
        <v>48942</v>
      </c>
      <c r="G4" s="62"/>
      <c r="H4" s="62"/>
      <c r="I4" s="63"/>
      <c r="J4" s="64">
        <f>IF(J3,IF(VLOOKUP(J3,'Info Spieler'!$A$2:$H$135,2)=0,"",VLOOKUP(J3,'Info Spieler'!$A$2:$H$96,2)),"")</f>
        <v>33192</v>
      </c>
      <c r="K4" s="62"/>
      <c r="L4" s="62"/>
      <c r="M4" s="63"/>
      <c r="N4" s="64">
        <f>IF(N3,IF(VLOOKUP(N3,'Info Spieler'!$A$2:$H$135,2)=0,"",VLOOKUP(N3,'Info Spieler'!$A$2:$H$96,2)),"")</f>
        <v>48944</v>
      </c>
      <c r="O4" s="62"/>
      <c r="P4" s="62"/>
      <c r="Q4" s="63"/>
      <c r="R4" s="64">
        <f>IF(R3,IF(VLOOKUP(R3,'Info Spieler'!$A$2:$H$135,2)=0,"",VLOOKUP(R3,'Info Spieler'!$A$2:$H$96,2)),"")</f>
        <v>38641</v>
      </c>
      <c r="S4" s="62"/>
      <c r="T4" s="62"/>
      <c r="U4" s="63"/>
      <c r="V4" s="64" t="str">
        <f>IF(V3,IF(VLOOKUP(V3,'Info Spieler'!$A$2:$H$135,2)=0,"",VLOOKUP(V3,'Info Spieler'!$A$2:$H$96,2)),"")</f>
        <v/>
      </c>
      <c r="W4" s="62"/>
      <c r="X4" s="62"/>
      <c r="Y4" s="63"/>
      <c r="Z4" s="66" t="str">
        <f>IF(Z3,IF(VLOOKUP(Z3,'Info Spieler'!$A$2:$H$135,2)=0,"",VLOOKUP(Z3,'Info Spieler'!$A$2:$H$96,2)),"")</f>
        <v/>
      </c>
      <c r="AA4" s="62"/>
      <c r="AB4" s="62"/>
      <c r="AC4" s="65"/>
      <c r="AD4" s="3"/>
    </row>
    <row r="5" spans="1:30" ht="15" customHeight="1">
      <c r="A5" s="72" t="s">
        <v>23</v>
      </c>
      <c r="B5" s="58" t="str">
        <f>IF(B3,IF(VLOOKUP(B3,'Info Spieler'!$A$2:$H$96,7)=0,"",VLOOKUP(B3,'Info Spieler'!$A$2:$H$96,7)),"")</f>
        <v>Schulte, Udo</v>
      </c>
      <c r="C5" s="54"/>
      <c r="D5" s="55"/>
      <c r="E5" s="56"/>
      <c r="F5" s="60" t="str">
        <f>IF(F3,IF(VLOOKUP(F3,'Info Spieler'!$A$2:$H$96,7)=0,"",VLOOKUP(F3,'Info Spieler'!$A$2:$H$96,7)),"")</f>
        <v>Neuhäuser, Dieter</v>
      </c>
      <c r="G5" s="54"/>
      <c r="H5" s="55"/>
      <c r="I5" s="56"/>
      <c r="J5" s="60" t="str">
        <f>IF(J3,IF(VLOOKUP(J3,'Info Spieler'!$A$2:$H$96,7)=0,"",VLOOKUP(J3,'Info Spieler'!$A$2:$H$96,7)),"")</f>
        <v>Möller, Markus</v>
      </c>
      <c r="K5" s="54"/>
      <c r="L5" s="55"/>
      <c r="M5" s="56"/>
      <c r="N5" s="60" t="str">
        <f>IF(N3,IF(VLOOKUP(N3,'Info Spieler'!$A$2:$H$96,7)=0,"",VLOOKUP(N3,'Info Spieler'!$A$2:$H$96,7)),"")</f>
        <v>Hoogen, Ingo</v>
      </c>
      <c r="O5" s="54"/>
      <c r="P5" s="55"/>
      <c r="Q5" s="56"/>
      <c r="R5" s="60" t="str">
        <f>IF(R3,IF(VLOOKUP(R3,'Info Spieler'!$A$2:$H$96,7)=0,"",VLOOKUP(R3,'Info Spieler'!$A$2:$H$96,7)),"")</f>
        <v>Luttmann, Herbert</v>
      </c>
      <c r="S5" s="54"/>
      <c r="T5" s="55"/>
      <c r="U5" s="56"/>
      <c r="V5" s="60" t="str">
        <f>IF(V3,IF(VLOOKUP(V3,'Info Spieler'!$A$2:$H$96,7)=0,"",VLOOKUP(V3,'Info Spieler'!$A$2:$H$96,7)),"")</f>
        <v/>
      </c>
      <c r="W5" s="54"/>
      <c r="X5" s="55"/>
      <c r="Y5" s="56"/>
      <c r="Z5" s="59" t="str">
        <f>IF(Z3,IF(VLOOKUP(Z3,'Info Spieler'!$A$2:$H$96,7)=0,"",VLOOKUP(Z3,'Info Spieler'!$A$2:$H$96,7)),"")</f>
        <v/>
      </c>
      <c r="AA5" s="54"/>
      <c r="AB5" s="55"/>
      <c r="AC5" s="57"/>
      <c r="AD5" s="3"/>
    </row>
    <row r="6" spans="1:30" ht="15" customHeight="1" thickBot="1">
      <c r="A6" s="73" t="s">
        <v>22</v>
      </c>
      <c r="B6" s="74" t="str">
        <f>IF(B3,IF(VLOOKUP(B3,'Info Spieler'!$A$2:$H$96,5)=0,"",VLOOKUP(B3,'Info Spieler'!$A$2:$H$96,5)),"")</f>
        <v>Sm1</v>
      </c>
      <c r="C6" s="75"/>
      <c r="D6" s="76"/>
      <c r="E6" s="77"/>
      <c r="F6" s="78" t="str">
        <f>IF(F3,IF(VLOOKUP(F3,'Info Spieler'!$A$2:$H$96,5)=0,"",VLOOKUP(F3,'Info Spieler'!$A$2:$H$96,5)),"")</f>
        <v>Sm1</v>
      </c>
      <c r="G6" s="75"/>
      <c r="H6" s="76"/>
      <c r="I6" s="77"/>
      <c r="J6" s="78" t="str">
        <f>IF(J3,IF(VLOOKUP(J3,'Info Spieler'!$A$2:$H$96,5)=0,"",VLOOKUP(J3,'Info Spieler'!$A$2:$H$96,5)),"")</f>
        <v>H</v>
      </c>
      <c r="K6" s="75"/>
      <c r="L6" s="76"/>
      <c r="M6" s="77"/>
      <c r="N6" s="78" t="str">
        <f>IF(N3,IF(VLOOKUP(N3,'Info Spieler'!$A$2:$H$96,5)=0,"",VLOOKUP(N3,'Info Spieler'!$A$2:$H$96,5)),"")</f>
        <v>H</v>
      </c>
      <c r="O6" s="75"/>
      <c r="P6" s="76"/>
      <c r="Q6" s="77"/>
      <c r="R6" s="78" t="str">
        <f>IF(R3,IF(VLOOKUP(R3,'Info Spieler'!$A$2:$H$96,5)=0,"",VLOOKUP(R3,'Info Spieler'!$A$2:$H$96,5)),"")</f>
        <v>Sm2</v>
      </c>
      <c r="S6" s="75"/>
      <c r="T6" s="76"/>
      <c r="U6" s="77"/>
      <c r="V6" s="78" t="str">
        <f>IF(V3,IF(VLOOKUP(V3,'Info Spieler'!$A$2:$H$96,5)=0,"",VLOOKUP(V3,'Info Spieler'!$A$2:$H$96,5)),"")</f>
        <v/>
      </c>
      <c r="W6" s="75"/>
      <c r="X6" s="76"/>
      <c r="Y6" s="77"/>
      <c r="Z6" s="76" t="str">
        <f>IF(Z3,IF(VLOOKUP(Z3,'Info Spieler'!$A$2:$H$96,5)=0,"",VLOOKUP(Z3,'Info Spieler'!$A$2:$H$96,5)),"")</f>
        <v/>
      </c>
      <c r="AA6" s="75"/>
      <c r="AB6" s="76"/>
      <c r="AC6" s="79"/>
      <c r="AD6" s="3"/>
    </row>
    <row r="7" spans="1:30" ht="15" customHeight="1" thickBot="1">
      <c r="A7" s="72" t="s">
        <v>20</v>
      </c>
      <c r="B7" s="359" t="str">
        <f>IF(B3,IF(VLOOKUP(B3,'Info Spieler'!$A$2:$H$96,6)=0,"",VLOOKUP(B3,'Info Spieler'!$A$2:$H$96,6)),"")</f>
        <v>VfB Osnabrück II</v>
      </c>
      <c r="C7" s="357"/>
      <c r="D7" s="356"/>
      <c r="E7" s="356"/>
      <c r="F7" s="356" t="str">
        <f>IF(F3,IF(VLOOKUP(F3,'Info Spieler'!$A$2:$H$96,6)=0,"",VLOOKUP(F3,'Info Spieler'!$A$2:$H$96,6)),"")</f>
        <v>VfB Osnabrück II</v>
      </c>
      <c r="G7" s="357"/>
      <c r="H7" s="356"/>
      <c r="I7" s="356"/>
      <c r="J7" s="356" t="str">
        <f>IF(J3,IF(VLOOKUP(J3,'Info Spieler'!$A$2:$H$96,6)=0,"",VLOOKUP(J3,'Info Spieler'!$A$2:$H$96,6)),"")</f>
        <v>VfB Osnabrück II</v>
      </c>
      <c r="K7" s="357"/>
      <c r="L7" s="356"/>
      <c r="M7" s="356"/>
      <c r="N7" s="356" t="str">
        <f>IF(N3,IF(VLOOKUP(N3,'Info Spieler'!$A$2:$H$96,6)=0,"",VLOOKUP(N3,'Info Spieler'!$A$2:$H$96,6)),"")</f>
        <v>VfB Osnabrück II</v>
      </c>
      <c r="O7" s="357"/>
      <c r="P7" s="356"/>
      <c r="Q7" s="356"/>
      <c r="R7" s="356" t="str">
        <f>IF(R3,IF(VLOOKUP(R3,'Info Spieler'!$A$2:$H$96,6)=0,"",VLOOKUP(R3,'Info Spieler'!$A$2:$H$96,6)),"")</f>
        <v>VfB Osnabrück II</v>
      </c>
      <c r="S7" s="357"/>
      <c r="T7" s="356"/>
      <c r="U7" s="356"/>
      <c r="V7" s="356" t="str">
        <f>IF(V3,IF(VLOOKUP(V3,'Info Spieler'!$A$2:$H$96,6)=0,"",VLOOKUP(V3,'Info Spieler'!$A$2:$H$96,6)),"")</f>
        <v/>
      </c>
      <c r="W7" s="357"/>
      <c r="X7" s="356"/>
      <c r="Y7" s="356"/>
      <c r="Z7" s="356" t="str">
        <f>IF(Z3,IF(VLOOKUP(Z3,'Info Spieler'!$A$2:$H$96,6)=0,"",VLOOKUP(Z3,'Info Spieler'!$A$2:$H$96,6)),"")</f>
        <v/>
      </c>
      <c r="AA7" s="357"/>
      <c r="AB7" s="356"/>
      <c r="AC7" s="360"/>
      <c r="AD7" s="3"/>
    </row>
    <row r="8" spans="1:30" ht="15" customHeight="1">
      <c r="A8" s="4" t="str">
        <f>M1A!A8</f>
        <v>Bahn 1</v>
      </c>
      <c r="B8" s="431">
        <v>2</v>
      </c>
      <c r="C8" s="432">
        <v>1</v>
      </c>
      <c r="D8" s="432">
        <v>2</v>
      </c>
      <c r="E8" s="433"/>
      <c r="F8" s="434">
        <v>2</v>
      </c>
      <c r="G8" s="432">
        <v>2</v>
      </c>
      <c r="H8" s="432">
        <v>2</v>
      </c>
      <c r="I8" s="433"/>
      <c r="J8" s="434">
        <v>1</v>
      </c>
      <c r="K8" s="432">
        <v>1</v>
      </c>
      <c r="L8" s="432">
        <v>2</v>
      </c>
      <c r="M8" s="433"/>
      <c r="N8" s="434">
        <v>2</v>
      </c>
      <c r="O8" s="432">
        <v>2</v>
      </c>
      <c r="P8" s="432">
        <v>1</v>
      </c>
      <c r="Q8" s="433"/>
      <c r="R8" s="434">
        <v>2</v>
      </c>
      <c r="S8" s="432">
        <v>1</v>
      </c>
      <c r="T8" s="432">
        <v>2</v>
      </c>
      <c r="U8" s="433"/>
      <c r="V8" s="434"/>
      <c r="W8" s="432"/>
      <c r="X8" s="432"/>
      <c r="Y8" s="433"/>
      <c r="Z8" s="434"/>
      <c r="AA8" s="432"/>
      <c r="AB8" s="432"/>
      <c r="AC8" s="435"/>
      <c r="AD8" s="3"/>
    </row>
    <row r="9" spans="1:30" ht="15" customHeight="1">
      <c r="A9" s="4" t="str">
        <f>M1A!A9</f>
        <v>Bahn 2</v>
      </c>
      <c r="B9" s="436">
        <v>2</v>
      </c>
      <c r="C9" s="437">
        <v>2</v>
      </c>
      <c r="D9" s="437">
        <v>1</v>
      </c>
      <c r="E9" s="438"/>
      <c r="F9" s="439">
        <v>2</v>
      </c>
      <c r="G9" s="437">
        <v>2</v>
      </c>
      <c r="H9" s="437">
        <v>2</v>
      </c>
      <c r="I9" s="438"/>
      <c r="J9" s="439">
        <v>2</v>
      </c>
      <c r="K9" s="437">
        <v>2</v>
      </c>
      <c r="L9" s="437">
        <v>2</v>
      </c>
      <c r="M9" s="438"/>
      <c r="N9" s="439">
        <v>2</v>
      </c>
      <c r="O9" s="437">
        <v>2</v>
      </c>
      <c r="P9" s="437">
        <v>2</v>
      </c>
      <c r="Q9" s="438"/>
      <c r="R9" s="439">
        <v>2</v>
      </c>
      <c r="S9" s="437">
        <v>2</v>
      </c>
      <c r="T9" s="437">
        <v>2</v>
      </c>
      <c r="U9" s="438"/>
      <c r="V9" s="439"/>
      <c r="W9" s="437"/>
      <c r="X9" s="437"/>
      <c r="Y9" s="438"/>
      <c r="Z9" s="439"/>
      <c r="AA9" s="437"/>
      <c r="AB9" s="437"/>
      <c r="AC9" s="440"/>
      <c r="AD9" s="3"/>
    </row>
    <row r="10" spans="1:30" ht="15" customHeight="1">
      <c r="A10" s="4" t="str">
        <f>M1A!A10</f>
        <v>Bahn 3</v>
      </c>
      <c r="B10" s="436">
        <v>1</v>
      </c>
      <c r="C10" s="437">
        <v>2</v>
      </c>
      <c r="D10" s="437">
        <v>2</v>
      </c>
      <c r="E10" s="438"/>
      <c r="F10" s="439">
        <v>2</v>
      </c>
      <c r="G10" s="437">
        <v>2</v>
      </c>
      <c r="H10" s="437">
        <v>1</v>
      </c>
      <c r="I10" s="438"/>
      <c r="J10" s="439">
        <v>1</v>
      </c>
      <c r="K10" s="437">
        <v>2</v>
      </c>
      <c r="L10" s="437">
        <v>1</v>
      </c>
      <c r="M10" s="438"/>
      <c r="N10" s="439">
        <v>2</v>
      </c>
      <c r="O10" s="437">
        <v>2</v>
      </c>
      <c r="P10" s="437">
        <v>1</v>
      </c>
      <c r="Q10" s="438"/>
      <c r="R10" s="439">
        <v>1</v>
      </c>
      <c r="S10" s="437">
        <v>1</v>
      </c>
      <c r="T10" s="437">
        <v>1</v>
      </c>
      <c r="U10" s="438"/>
      <c r="V10" s="439"/>
      <c r="W10" s="437"/>
      <c r="X10" s="437"/>
      <c r="Y10" s="438"/>
      <c r="Z10" s="439"/>
      <c r="AA10" s="437"/>
      <c r="AB10" s="437"/>
      <c r="AC10" s="440"/>
      <c r="AD10" s="3"/>
    </row>
    <row r="11" spans="1:30" ht="15" customHeight="1">
      <c r="A11" s="4" t="str">
        <f>M1A!A11</f>
        <v>Bahn 4</v>
      </c>
      <c r="B11" s="436">
        <v>2</v>
      </c>
      <c r="C11" s="437">
        <v>1</v>
      </c>
      <c r="D11" s="437">
        <v>2</v>
      </c>
      <c r="E11" s="438"/>
      <c r="F11" s="439">
        <v>3</v>
      </c>
      <c r="G11" s="437">
        <v>3</v>
      </c>
      <c r="H11" s="437">
        <v>3</v>
      </c>
      <c r="I11" s="438"/>
      <c r="J11" s="439">
        <v>1</v>
      </c>
      <c r="K11" s="437">
        <v>1</v>
      </c>
      <c r="L11" s="437">
        <v>2</v>
      </c>
      <c r="M11" s="438"/>
      <c r="N11" s="439">
        <v>2</v>
      </c>
      <c r="O11" s="437">
        <v>2</v>
      </c>
      <c r="P11" s="437">
        <v>1</v>
      </c>
      <c r="Q11" s="438"/>
      <c r="R11" s="439">
        <v>2</v>
      </c>
      <c r="S11" s="437">
        <v>7</v>
      </c>
      <c r="T11" s="437">
        <v>7</v>
      </c>
      <c r="U11" s="438"/>
      <c r="V11" s="439"/>
      <c r="W11" s="437"/>
      <c r="X11" s="437"/>
      <c r="Y11" s="438"/>
      <c r="Z11" s="439"/>
      <c r="AA11" s="437"/>
      <c r="AB11" s="437"/>
      <c r="AC11" s="440"/>
      <c r="AD11" s="3"/>
    </row>
    <row r="12" spans="1:30" ht="15" customHeight="1">
      <c r="A12" s="4" t="str">
        <f>M1A!A12</f>
        <v>Bahn 5</v>
      </c>
      <c r="B12" s="436">
        <v>2</v>
      </c>
      <c r="C12" s="437">
        <v>2</v>
      </c>
      <c r="D12" s="437">
        <v>2</v>
      </c>
      <c r="E12" s="438"/>
      <c r="F12" s="439">
        <v>2</v>
      </c>
      <c r="G12" s="437">
        <v>1</v>
      </c>
      <c r="H12" s="437">
        <v>2</v>
      </c>
      <c r="I12" s="438"/>
      <c r="J12" s="439">
        <v>1</v>
      </c>
      <c r="K12" s="437">
        <v>1</v>
      </c>
      <c r="L12" s="437">
        <v>2</v>
      </c>
      <c r="M12" s="438"/>
      <c r="N12" s="439">
        <v>1</v>
      </c>
      <c r="O12" s="437">
        <v>2</v>
      </c>
      <c r="P12" s="437">
        <v>2</v>
      </c>
      <c r="Q12" s="438"/>
      <c r="R12" s="439">
        <v>1</v>
      </c>
      <c r="S12" s="437">
        <v>2</v>
      </c>
      <c r="T12" s="437">
        <v>1</v>
      </c>
      <c r="U12" s="438"/>
      <c r="V12" s="439"/>
      <c r="W12" s="437"/>
      <c r="X12" s="437"/>
      <c r="Y12" s="438"/>
      <c r="Z12" s="439"/>
      <c r="AA12" s="437"/>
      <c r="AB12" s="437"/>
      <c r="AC12" s="440"/>
      <c r="AD12" s="3"/>
    </row>
    <row r="13" spans="1:30" ht="15" customHeight="1">
      <c r="A13" s="4" t="str">
        <f>M1A!A13</f>
        <v>Bahn 6</v>
      </c>
      <c r="B13" s="436">
        <v>2</v>
      </c>
      <c r="C13" s="437">
        <v>1</v>
      </c>
      <c r="D13" s="437">
        <v>1</v>
      </c>
      <c r="E13" s="438"/>
      <c r="F13" s="439">
        <v>2</v>
      </c>
      <c r="G13" s="437">
        <v>3</v>
      </c>
      <c r="H13" s="437">
        <v>1</v>
      </c>
      <c r="I13" s="438"/>
      <c r="J13" s="439">
        <v>2</v>
      </c>
      <c r="K13" s="437">
        <v>3</v>
      </c>
      <c r="L13" s="437">
        <v>1</v>
      </c>
      <c r="M13" s="438"/>
      <c r="N13" s="439">
        <v>2</v>
      </c>
      <c r="O13" s="437">
        <v>3</v>
      </c>
      <c r="P13" s="437">
        <v>2</v>
      </c>
      <c r="Q13" s="438"/>
      <c r="R13" s="439">
        <v>5</v>
      </c>
      <c r="S13" s="437">
        <v>2</v>
      </c>
      <c r="T13" s="437">
        <v>1</v>
      </c>
      <c r="U13" s="438"/>
      <c r="V13" s="439"/>
      <c r="W13" s="437"/>
      <c r="X13" s="437"/>
      <c r="Y13" s="438"/>
      <c r="Z13" s="439"/>
      <c r="AA13" s="437"/>
      <c r="AB13" s="437"/>
      <c r="AC13" s="440"/>
      <c r="AD13" s="3"/>
    </row>
    <row r="14" spans="1:30" ht="15" customHeight="1">
      <c r="A14" s="4" t="str">
        <f>M1A!A14</f>
        <v>Bahn 7</v>
      </c>
      <c r="B14" s="436">
        <v>1</v>
      </c>
      <c r="C14" s="437">
        <v>2</v>
      </c>
      <c r="D14" s="437">
        <v>1</v>
      </c>
      <c r="E14" s="438"/>
      <c r="F14" s="439">
        <v>1</v>
      </c>
      <c r="G14" s="437">
        <v>1</v>
      </c>
      <c r="H14" s="437">
        <v>1</v>
      </c>
      <c r="I14" s="438"/>
      <c r="J14" s="439">
        <v>2</v>
      </c>
      <c r="K14" s="437">
        <v>2</v>
      </c>
      <c r="L14" s="437">
        <v>2</v>
      </c>
      <c r="M14" s="438"/>
      <c r="N14" s="439">
        <v>2</v>
      </c>
      <c r="O14" s="437">
        <v>1</v>
      </c>
      <c r="P14" s="437">
        <v>1</v>
      </c>
      <c r="Q14" s="438"/>
      <c r="R14" s="439">
        <v>2</v>
      </c>
      <c r="S14" s="437">
        <v>2</v>
      </c>
      <c r="T14" s="437">
        <v>1</v>
      </c>
      <c r="U14" s="438"/>
      <c r="V14" s="439"/>
      <c r="W14" s="437"/>
      <c r="X14" s="437"/>
      <c r="Y14" s="438"/>
      <c r="Z14" s="439"/>
      <c r="AA14" s="437"/>
      <c r="AB14" s="437"/>
      <c r="AC14" s="440"/>
      <c r="AD14" s="3"/>
    </row>
    <row r="15" spans="1:30" ht="15" customHeight="1">
      <c r="A15" s="4" t="str">
        <f>M1A!A15</f>
        <v>Bahn 8</v>
      </c>
      <c r="B15" s="436">
        <v>1</v>
      </c>
      <c r="C15" s="437">
        <v>2</v>
      </c>
      <c r="D15" s="437">
        <v>1</v>
      </c>
      <c r="E15" s="438"/>
      <c r="F15" s="439">
        <v>2</v>
      </c>
      <c r="G15" s="437">
        <v>2</v>
      </c>
      <c r="H15" s="437">
        <v>2</v>
      </c>
      <c r="I15" s="438"/>
      <c r="J15" s="439">
        <v>2</v>
      </c>
      <c r="K15" s="437">
        <v>2</v>
      </c>
      <c r="L15" s="437">
        <v>2</v>
      </c>
      <c r="M15" s="438"/>
      <c r="N15" s="439">
        <v>2</v>
      </c>
      <c r="O15" s="437">
        <v>1</v>
      </c>
      <c r="P15" s="437">
        <v>2</v>
      </c>
      <c r="Q15" s="438"/>
      <c r="R15" s="439">
        <v>1</v>
      </c>
      <c r="S15" s="437">
        <v>1</v>
      </c>
      <c r="T15" s="437">
        <v>2</v>
      </c>
      <c r="U15" s="438"/>
      <c r="V15" s="439"/>
      <c r="W15" s="437"/>
      <c r="X15" s="437"/>
      <c r="Y15" s="438"/>
      <c r="Z15" s="439"/>
      <c r="AA15" s="437"/>
      <c r="AB15" s="437"/>
      <c r="AC15" s="440"/>
      <c r="AD15" s="3"/>
    </row>
    <row r="16" spans="1:30" ht="15" customHeight="1">
      <c r="A16" s="4" t="str">
        <f>M1A!A16</f>
        <v>Bahn 9</v>
      </c>
      <c r="B16" s="436">
        <v>2</v>
      </c>
      <c r="C16" s="437">
        <v>3</v>
      </c>
      <c r="D16" s="437">
        <v>1</v>
      </c>
      <c r="E16" s="438"/>
      <c r="F16" s="439">
        <v>2</v>
      </c>
      <c r="G16" s="437">
        <v>2</v>
      </c>
      <c r="H16" s="437">
        <v>2</v>
      </c>
      <c r="I16" s="438"/>
      <c r="J16" s="439">
        <v>2</v>
      </c>
      <c r="K16" s="437">
        <v>2</v>
      </c>
      <c r="L16" s="437">
        <v>2</v>
      </c>
      <c r="M16" s="438"/>
      <c r="N16" s="439">
        <v>1</v>
      </c>
      <c r="O16" s="437">
        <v>1</v>
      </c>
      <c r="P16" s="437">
        <v>2</v>
      </c>
      <c r="Q16" s="438"/>
      <c r="R16" s="439">
        <v>3</v>
      </c>
      <c r="S16" s="437">
        <v>2</v>
      </c>
      <c r="T16" s="437">
        <v>2</v>
      </c>
      <c r="U16" s="438"/>
      <c r="V16" s="439"/>
      <c r="W16" s="437"/>
      <c r="X16" s="437"/>
      <c r="Y16" s="438"/>
      <c r="Z16" s="439"/>
      <c r="AA16" s="437"/>
      <c r="AB16" s="437"/>
      <c r="AC16" s="440"/>
      <c r="AD16" s="3"/>
    </row>
    <row r="17" spans="1:30" ht="15" customHeight="1">
      <c r="A17" s="4" t="str">
        <f>M1A!A17</f>
        <v>Bahn 10</v>
      </c>
      <c r="B17" s="436">
        <v>1</v>
      </c>
      <c r="C17" s="437">
        <v>2</v>
      </c>
      <c r="D17" s="437">
        <v>1</v>
      </c>
      <c r="E17" s="438"/>
      <c r="F17" s="439">
        <v>1</v>
      </c>
      <c r="G17" s="437">
        <v>2</v>
      </c>
      <c r="H17" s="437">
        <v>1</v>
      </c>
      <c r="I17" s="438"/>
      <c r="J17" s="439">
        <v>2</v>
      </c>
      <c r="K17" s="437">
        <v>1</v>
      </c>
      <c r="L17" s="437">
        <v>2</v>
      </c>
      <c r="M17" s="438"/>
      <c r="N17" s="439">
        <v>1</v>
      </c>
      <c r="O17" s="437">
        <v>2</v>
      </c>
      <c r="P17" s="437">
        <v>1</v>
      </c>
      <c r="Q17" s="438"/>
      <c r="R17" s="439">
        <v>2</v>
      </c>
      <c r="S17" s="437">
        <v>1</v>
      </c>
      <c r="T17" s="437">
        <v>2</v>
      </c>
      <c r="U17" s="438"/>
      <c r="V17" s="439"/>
      <c r="W17" s="437"/>
      <c r="X17" s="437"/>
      <c r="Y17" s="438"/>
      <c r="Z17" s="439"/>
      <c r="AA17" s="437"/>
      <c r="AB17" s="437"/>
      <c r="AC17" s="440"/>
      <c r="AD17" s="3"/>
    </row>
    <row r="18" spans="1:30" ht="15" customHeight="1">
      <c r="A18" s="4" t="str">
        <f>M1A!A18</f>
        <v>Bahn 11</v>
      </c>
      <c r="B18" s="436">
        <v>2</v>
      </c>
      <c r="C18" s="437">
        <v>4</v>
      </c>
      <c r="D18" s="437">
        <v>5</v>
      </c>
      <c r="E18" s="438"/>
      <c r="F18" s="439">
        <v>1</v>
      </c>
      <c r="G18" s="437">
        <v>1</v>
      </c>
      <c r="H18" s="437">
        <v>2</v>
      </c>
      <c r="I18" s="438"/>
      <c r="J18" s="439">
        <v>2</v>
      </c>
      <c r="K18" s="437">
        <v>2</v>
      </c>
      <c r="L18" s="437">
        <v>2</v>
      </c>
      <c r="M18" s="438"/>
      <c r="N18" s="439">
        <v>2</v>
      </c>
      <c r="O18" s="437">
        <v>2</v>
      </c>
      <c r="P18" s="437">
        <v>1</v>
      </c>
      <c r="Q18" s="438"/>
      <c r="R18" s="439">
        <v>2</v>
      </c>
      <c r="S18" s="437">
        <v>3</v>
      </c>
      <c r="T18" s="437">
        <v>2</v>
      </c>
      <c r="U18" s="438"/>
      <c r="V18" s="439"/>
      <c r="W18" s="437"/>
      <c r="X18" s="437"/>
      <c r="Y18" s="438"/>
      <c r="Z18" s="439"/>
      <c r="AA18" s="437"/>
      <c r="AB18" s="437"/>
      <c r="AC18" s="440"/>
      <c r="AD18" s="3"/>
    </row>
    <row r="19" spans="1:30" ht="15" customHeight="1">
      <c r="A19" s="4" t="str">
        <f>M1A!A19</f>
        <v>Bahn 12</v>
      </c>
      <c r="B19" s="436">
        <v>1</v>
      </c>
      <c r="C19" s="437">
        <v>2</v>
      </c>
      <c r="D19" s="437">
        <v>1</v>
      </c>
      <c r="E19" s="438"/>
      <c r="F19" s="439">
        <v>1</v>
      </c>
      <c r="G19" s="437">
        <v>1</v>
      </c>
      <c r="H19" s="437">
        <v>1</v>
      </c>
      <c r="I19" s="438"/>
      <c r="J19" s="439">
        <v>1</v>
      </c>
      <c r="K19" s="437">
        <v>1</v>
      </c>
      <c r="L19" s="437">
        <v>1</v>
      </c>
      <c r="M19" s="438"/>
      <c r="N19" s="439">
        <v>1</v>
      </c>
      <c r="O19" s="437">
        <v>1</v>
      </c>
      <c r="P19" s="437">
        <v>1</v>
      </c>
      <c r="Q19" s="438"/>
      <c r="R19" s="439">
        <v>1</v>
      </c>
      <c r="S19" s="437">
        <v>1</v>
      </c>
      <c r="T19" s="437">
        <v>1</v>
      </c>
      <c r="U19" s="438"/>
      <c r="V19" s="439"/>
      <c r="W19" s="437"/>
      <c r="X19" s="437"/>
      <c r="Y19" s="438"/>
      <c r="Z19" s="439"/>
      <c r="AA19" s="437"/>
      <c r="AB19" s="437"/>
      <c r="AC19" s="440"/>
      <c r="AD19" s="3"/>
    </row>
    <row r="20" spans="1:30" ht="15" customHeight="1">
      <c r="A20" s="4" t="str">
        <f>M1A!A20</f>
        <v>Bahn 13</v>
      </c>
      <c r="B20" s="436">
        <v>2</v>
      </c>
      <c r="C20" s="437">
        <v>2</v>
      </c>
      <c r="D20" s="437">
        <v>2</v>
      </c>
      <c r="E20" s="438"/>
      <c r="F20" s="439">
        <v>2</v>
      </c>
      <c r="G20" s="437">
        <v>2</v>
      </c>
      <c r="H20" s="437">
        <v>1</v>
      </c>
      <c r="I20" s="438"/>
      <c r="J20" s="439">
        <v>1</v>
      </c>
      <c r="K20" s="437">
        <v>1</v>
      </c>
      <c r="L20" s="437">
        <v>1</v>
      </c>
      <c r="M20" s="438"/>
      <c r="N20" s="439">
        <v>2</v>
      </c>
      <c r="O20" s="437">
        <v>2</v>
      </c>
      <c r="P20" s="437">
        <v>3</v>
      </c>
      <c r="Q20" s="438"/>
      <c r="R20" s="439">
        <v>2</v>
      </c>
      <c r="S20" s="437">
        <v>2</v>
      </c>
      <c r="T20" s="437">
        <v>2</v>
      </c>
      <c r="U20" s="438"/>
      <c r="V20" s="439"/>
      <c r="W20" s="437"/>
      <c r="X20" s="437"/>
      <c r="Y20" s="438"/>
      <c r="Z20" s="439"/>
      <c r="AA20" s="437"/>
      <c r="AB20" s="437"/>
      <c r="AC20" s="440"/>
      <c r="AD20" s="3"/>
    </row>
    <row r="21" spans="1:30" ht="15" customHeight="1">
      <c r="A21" s="4" t="str">
        <f>M1A!A21</f>
        <v>Bahn 14</v>
      </c>
      <c r="B21" s="436">
        <v>2</v>
      </c>
      <c r="C21" s="437">
        <v>1</v>
      </c>
      <c r="D21" s="437">
        <v>1</v>
      </c>
      <c r="E21" s="438"/>
      <c r="F21" s="439">
        <v>1</v>
      </c>
      <c r="G21" s="437">
        <v>1</v>
      </c>
      <c r="H21" s="437">
        <v>1</v>
      </c>
      <c r="I21" s="438"/>
      <c r="J21" s="439">
        <v>1</v>
      </c>
      <c r="K21" s="437">
        <v>2</v>
      </c>
      <c r="L21" s="437">
        <v>1</v>
      </c>
      <c r="M21" s="438"/>
      <c r="N21" s="439">
        <v>1</v>
      </c>
      <c r="O21" s="437">
        <v>2</v>
      </c>
      <c r="P21" s="437">
        <v>1</v>
      </c>
      <c r="Q21" s="438"/>
      <c r="R21" s="439">
        <v>1</v>
      </c>
      <c r="S21" s="437">
        <v>2</v>
      </c>
      <c r="T21" s="437">
        <v>1</v>
      </c>
      <c r="U21" s="438"/>
      <c r="V21" s="439"/>
      <c r="W21" s="437"/>
      <c r="X21" s="437"/>
      <c r="Y21" s="438"/>
      <c r="Z21" s="439"/>
      <c r="AA21" s="437"/>
      <c r="AB21" s="437"/>
      <c r="AC21" s="440"/>
      <c r="AD21" s="3"/>
    </row>
    <row r="22" spans="1:30" ht="15" customHeight="1">
      <c r="A22" s="4" t="str">
        <f>M1A!A22</f>
        <v>Bahn 15</v>
      </c>
      <c r="B22" s="436">
        <v>1</v>
      </c>
      <c r="C22" s="437">
        <v>2</v>
      </c>
      <c r="D22" s="437">
        <v>1</v>
      </c>
      <c r="E22" s="438"/>
      <c r="F22" s="439">
        <v>2</v>
      </c>
      <c r="G22" s="437">
        <v>1</v>
      </c>
      <c r="H22" s="437">
        <v>2</v>
      </c>
      <c r="I22" s="438"/>
      <c r="J22" s="439">
        <v>1</v>
      </c>
      <c r="K22" s="437">
        <v>2</v>
      </c>
      <c r="L22" s="437">
        <v>2</v>
      </c>
      <c r="M22" s="438"/>
      <c r="N22" s="439">
        <v>1</v>
      </c>
      <c r="O22" s="437">
        <v>2</v>
      </c>
      <c r="P22" s="437">
        <v>1</v>
      </c>
      <c r="Q22" s="438"/>
      <c r="R22" s="439">
        <v>1</v>
      </c>
      <c r="S22" s="437">
        <v>2</v>
      </c>
      <c r="T22" s="437">
        <v>1</v>
      </c>
      <c r="U22" s="438"/>
      <c r="V22" s="439"/>
      <c r="W22" s="437"/>
      <c r="X22" s="437"/>
      <c r="Y22" s="438"/>
      <c r="Z22" s="439"/>
      <c r="AA22" s="437"/>
      <c r="AB22" s="437"/>
      <c r="AC22" s="440"/>
      <c r="AD22" s="3"/>
    </row>
    <row r="23" spans="1:30" ht="15" customHeight="1">
      <c r="A23" s="4" t="str">
        <f>M1A!A23</f>
        <v>Bahn 16</v>
      </c>
      <c r="B23" s="436">
        <v>2</v>
      </c>
      <c r="C23" s="437">
        <v>1</v>
      </c>
      <c r="D23" s="437">
        <v>1</v>
      </c>
      <c r="E23" s="438"/>
      <c r="F23" s="439">
        <v>2</v>
      </c>
      <c r="G23" s="437">
        <v>2</v>
      </c>
      <c r="H23" s="437">
        <v>1</v>
      </c>
      <c r="I23" s="438"/>
      <c r="J23" s="439">
        <v>2</v>
      </c>
      <c r="K23" s="437">
        <v>2</v>
      </c>
      <c r="L23" s="437">
        <v>2</v>
      </c>
      <c r="M23" s="438"/>
      <c r="N23" s="439">
        <v>4</v>
      </c>
      <c r="O23" s="437">
        <v>2</v>
      </c>
      <c r="P23" s="437">
        <v>2</v>
      </c>
      <c r="Q23" s="438"/>
      <c r="R23" s="439">
        <v>2</v>
      </c>
      <c r="S23" s="437">
        <v>2</v>
      </c>
      <c r="T23" s="437">
        <v>2</v>
      </c>
      <c r="U23" s="438"/>
      <c r="V23" s="439"/>
      <c r="W23" s="437"/>
      <c r="X23" s="437"/>
      <c r="Y23" s="438"/>
      <c r="Z23" s="439"/>
      <c r="AA23" s="437"/>
      <c r="AB23" s="437"/>
      <c r="AC23" s="440"/>
      <c r="AD23" s="3"/>
    </row>
    <row r="24" spans="1:30" ht="15" customHeight="1">
      <c r="A24" s="4" t="str">
        <f>M1A!A24</f>
        <v>Bahn 17</v>
      </c>
      <c r="B24" s="436">
        <v>2</v>
      </c>
      <c r="C24" s="437">
        <v>2</v>
      </c>
      <c r="D24" s="437">
        <v>1</v>
      </c>
      <c r="E24" s="438"/>
      <c r="F24" s="439">
        <v>2</v>
      </c>
      <c r="G24" s="437">
        <v>2</v>
      </c>
      <c r="H24" s="437">
        <v>2</v>
      </c>
      <c r="I24" s="438"/>
      <c r="J24" s="439">
        <v>2</v>
      </c>
      <c r="K24" s="437">
        <v>2</v>
      </c>
      <c r="L24" s="437">
        <v>2</v>
      </c>
      <c r="M24" s="438"/>
      <c r="N24" s="439">
        <v>2</v>
      </c>
      <c r="O24" s="437">
        <v>2</v>
      </c>
      <c r="P24" s="437">
        <v>2</v>
      </c>
      <c r="Q24" s="438"/>
      <c r="R24" s="439">
        <v>2</v>
      </c>
      <c r="S24" s="437">
        <v>2</v>
      </c>
      <c r="T24" s="437">
        <v>2</v>
      </c>
      <c r="U24" s="438"/>
      <c r="V24" s="439"/>
      <c r="W24" s="437"/>
      <c r="X24" s="437"/>
      <c r="Y24" s="438"/>
      <c r="Z24" s="439"/>
      <c r="AA24" s="437"/>
      <c r="AB24" s="437"/>
      <c r="AC24" s="440"/>
      <c r="AD24" s="3"/>
    </row>
    <row r="25" spans="1:30" ht="15" customHeight="1" thickBot="1">
      <c r="A25" s="4" t="str">
        <f>M1A!A25</f>
        <v>Bahn 18</v>
      </c>
      <c r="B25" s="441">
        <v>2</v>
      </c>
      <c r="C25" s="442">
        <v>1</v>
      </c>
      <c r="D25" s="442">
        <v>3</v>
      </c>
      <c r="E25" s="443"/>
      <c r="F25" s="444">
        <v>1</v>
      </c>
      <c r="G25" s="442">
        <v>1</v>
      </c>
      <c r="H25" s="442">
        <v>3</v>
      </c>
      <c r="I25" s="443"/>
      <c r="J25" s="444">
        <v>1</v>
      </c>
      <c r="K25" s="442">
        <v>1</v>
      </c>
      <c r="L25" s="442">
        <v>1</v>
      </c>
      <c r="M25" s="443"/>
      <c r="N25" s="444">
        <v>1</v>
      </c>
      <c r="O25" s="442">
        <v>2</v>
      </c>
      <c r="P25" s="442">
        <v>2</v>
      </c>
      <c r="Q25" s="443"/>
      <c r="R25" s="444">
        <v>2</v>
      </c>
      <c r="S25" s="442">
        <v>2</v>
      </c>
      <c r="T25" s="442">
        <v>2</v>
      </c>
      <c r="U25" s="443"/>
      <c r="V25" s="444"/>
      <c r="W25" s="442"/>
      <c r="X25" s="442"/>
      <c r="Y25" s="443"/>
      <c r="Z25" s="444"/>
      <c r="AA25" s="442"/>
      <c r="AB25" s="442"/>
      <c r="AC25" s="445"/>
      <c r="AD25" s="3"/>
    </row>
    <row r="26" spans="1:30" ht="15" customHeight="1" thickBot="1">
      <c r="A26" s="2"/>
      <c r="B26" s="387">
        <f t="shared" ref="B26:AC26" si="0">IF(SUM(B8:B25)&gt;0,SUM(B8:B25),"")</f>
        <v>30</v>
      </c>
      <c r="C26" s="388">
        <f t="shared" si="0"/>
        <v>33</v>
      </c>
      <c r="D26" s="388">
        <f t="shared" si="0"/>
        <v>29</v>
      </c>
      <c r="E26" s="389" t="str">
        <f t="shared" si="0"/>
        <v/>
      </c>
      <c r="F26" s="390">
        <f t="shared" si="0"/>
        <v>31</v>
      </c>
      <c r="G26" s="388">
        <f t="shared" si="0"/>
        <v>31</v>
      </c>
      <c r="H26" s="388">
        <f t="shared" si="0"/>
        <v>30</v>
      </c>
      <c r="I26" s="389" t="str">
        <f t="shared" si="0"/>
        <v/>
      </c>
      <c r="J26" s="390">
        <f t="shared" si="0"/>
        <v>27</v>
      </c>
      <c r="K26" s="388">
        <f t="shared" si="0"/>
        <v>30</v>
      </c>
      <c r="L26" s="388">
        <f t="shared" si="0"/>
        <v>30</v>
      </c>
      <c r="M26" s="389" t="str">
        <f t="shared" si="0"/>
        <v/>
      </c>
      <c r="N26" s="390">
        <f t="shared" si="0"/>
        <v>31</v>
      </c>
      <c r="O26" s="388">
        <f t="shared" si="0"/>
        <v>33</v>
      </c>
      <c r="P26" s="388">
        <f t="shared" si="0"/>
        <v>28</v>
      </c>
      <c r="Q26" s="389" t="str">
        <f t="shared" si="0"/>
        <v/>
      </c>
      <c r="R26" s="390">
        <f t="shared" si="0"/>
        <v>34</v>
      </c>
      <c r="S26" s="388">
        <f t="shared" si="0"/>
        <v>37</v>
      </c>
      <c r="T26" s="388">
        <f t="shared" si="0"/>
        <v>34</v>
      </c>
      <c r="U26" s="389" t="str">
        <f t="shared" si="0"/>
        <v/>
      </c>
      <c r="V26" s="390" t="str">
        <f t="shared" si="0"/>
        <v/>
      </c>
      <c r="W26" s="388" t="str">
        <f t="shared" si="0"/>
        <v/>
      </c>
      <c r="X26" s="388" t="str">
        <f t="shared" si="0"/>
        <v/>
      </c>
      <c r="Y26" s="389" t="str">
        <f t="shared" si="0"/>
        <v/>
      </c>
      <c r="Z26" s="390" t="str">
        <f t="shared" si="0"/>
        <v/>
      </c>
      <c r="AA26" s="388" t="str">
        <f t="shared" si="0"/>
        <v/>
      </c>
      <c r="AB26" s="388" t="str">
        <f t="shared" si="0"/>
        <v/>
      </c>
      <c r="AC26" s="391" t="str">
        <f t="shared" si="0"/>
        <v/>
      </c>
      <c r="AD26" s="3"/>
    </row>
    <row r="27" spans="1:30" ht="15" customHeight="1">
      <c r="A27" s="2" t="str">
        <f>M1A!A27</f>
        <v>Teamstafen</v>
      </c>
      <c r="B27" s="382"/>
      <c r="C27" s="383"/>
      <c r="D27" s="383"/>
      <c r="E27" s="384"/>
      <c r="F27" s="385"/>
      <c r="G27" s="383"/>
      <c r="H27" s="383"/>
      <c r="I27" s="384"/>
      <c r="J27" s="385"/>
      <c r="K27" s="383"/>
      <c r="L27" s="383"/>
      <c r="M27" s="384"/>
      <c r="N27" s="385"/>
      <c r="O27" s="383"/>
      <c r="P27" s="383"/>
      <c r="Q27" s="384"/>
      <c r="R27" s="385"/>
      <c r="S27" s="383"/>
      <c r="T27" s="383"/>
      <c r="U27" s="384"/>
      <c r="V27" s="385"/>
      <c r="W27" s="383"/>
      <c r="X27" s="383"/>
      <c r="Y27" s="384"/>
      <c r="Z27" s="385"/>
      <c r="AA27" s="383"/>
      <c r="AB27" s="383"/>
      <c r="AC27" s="386"/>
      <c r="AD27" s="3"/>
    </row>
    <row r="28" spans="1:30" ht="26.25" thickBot="1">
      <c r="A28" s="353" t="str">
        <f>M1A!A28</f>
        <v>1= keine
Mannschaftsw.</v>
      </c>
      <c r="B28" s="468"/>
      <c r="C28" s="469"/>
      <c r="D28" s="469"/>
      <c r="E28" s="470"/>
      <c r="F28" s="471"/>
      <c r="G28" s="469"/>
      <c r="H28" s="469"/>
      <c r="I28" s="470"/>
      <c r="J28" s="471"/>
      <c r="K28" s="469"/>
      <c r="L28" s="469"/>
      <c r="M28" s="470"/>
      <c r="N28" s="471"/>
      <c r="O28" s="469"/>
      <c r="P28" s="469"/>
      <c r="Q28" s="470"/>
      <c r="R28" s="471">
        <v>1</v>
      </c>
      <c r="S28" s="469">
        <v>1</v>
      </c>
      <c r="T28" s="469">
        <v>1</v>
      </c>
      <c r="U28" s="470"/>
      <c r="V28" s="471"/>
      <c r="W28" s="469"/>
      <c r="X28" s="469"/>
      <c r="Y28" s="470"/>
      <c r="Z28" s="471"/>
      <c r="AA28" s="469"/>
      <c r="AB28" s="469"/>
      <c r="AC28" s="472"/>
      <c r="AD28" s="3"/>
    </row>
    <row r="29" spans="1:30" ht="15" customHeight="1" thickBot="1">
      <c r="A29" s="2"/>
      <c r="B29" s="548">
        <f>SUM(B26:E27)</f>
        <v>92</v>
      </c>
      <c r="C29" s="545"/>
      <c r="D29" s="545"/>
      <c r="E29" s="547"/>
      <c r="F29" s="544">
        <f>SUM(F26:I27)</f>
        <v>92</v>
      </c>
      <c r="G29" s="545"/>
      <c r="H29" s="545"/>
      <c r="I29" s="547"/>
      <c r="J29" s="544">
        <f>SUM(J26:M27)</f>
        <v>87</v>
      </c>
      <c r="K29" s="545"/>
      <c r="L29" s="545"/>
      <c r="M29" s="547"/>
      <c r="N29" s="544">
        <f>SUM(N26:Q27)</f>
        <v>92</v>
      </c>
      <c r="O29" s="545"/>
      <c r="P29" s="545"/>
      <c r="Q29" s="547"/>
      <c r="R29" s="544">
        <f>SUM(R26:U27)</f>
        <v>105</v>
      </c>
      <c r="S29" s="545"/>
      <c r="T29" s="545"/>
      <c r="U29" s="547"/>
      <c r="V29" s="544">
        <f>SUM(V26:Y27)</f>
        <v>0</v>
      </c>
      <c r="W29" s="545"/>
      <c r="X29" s="545"/>
      <c r="Y29" s="547"/>
      <c r="Z29" s="544">
        <f>SUM(Z26:AC27)</f>
        <v>0</v>
      </c>
      <c r="AA29" s="545"/>
      <c r="AB29" s="545"/>
      <c r="AC29" s="546"/>
      <c r="AD29" s="3"/>
    </row>
    <row r="30" spans="1:30" ht="15" customHeight="1" thickBot="1">
      <c r="A30" s="2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6"/>
      <c r="AA30" s="6"/>
      <c r="AB30" s="6"/>
      <c r="AC30" s="6"/>
      <c r="AD30" s="3"/>
    </row>
    <row r="31" spans="1:30" ht="15" customHeight="1">
      <c r="A31" s="7">
        <f>SUM(B8:AC25,B27:AC27)</f>
        <v>468</v>
      </c>
      <c r="B31" s="8" t="s">
        <v>1</v>
      </c>
      <c r="C31" s="8"/>
      <c r="D31" s="1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6"/>
      <c r="AA31" s="6"/>
      <c r="AB31" s="6"/>
      <c r="AC31" s="6"/>
      <c r="AD31" s="3"/>
    </row>
    <row r="32" spans="1:30" ht="15" customHeight="1" thickBot="1">
      <c r="A32" s="9">
        <f>A31/COUNT(B8:AC25)*18</f>
        <v>31.200000000000003</v>
      </c>
      <c r="B32" s="10" t="s">
        <v>0</v>
      </c>
      <c r="C32" s="10"/>
      <c r="D32" s="11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6"/>
      <c r="AA32" s="6"/>
      <c r="AB32" s="6"/>
      <c r="AC32" s="6"/>
      <c r="AD32" s="3"/>
    </row>
    <row r="33" spans="1:30" ht="15" customHeight="1" thickBot="1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4"/>
      <c r="AA33" s="14"/>
      <c r="AB33" s="14"/>
      <c r="AC33" s="14"/>
      <c r="AD33" s="11"/>
    </row>
    <row r="34" spans="1:30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</sheetData>
  <mergeCells count="14">
    <mergeCell ref="R3:U3"/>
    <mergeCell ref="B3:E3"/>
    <mergeCell ref="V3:Y3"/>
    <mergeCell ref="Z3:AC3"/>
    <mergeCell ref="Z29:AC29"/>
    <mergeCell ref="V29:Y29"/>
    <mergeCell ref="R29:U29"/>
    <mergeCell ref="B29:E29"/>
    <mergeCell ref="F29:I29"/>
    <mergeCell ref="J29:M29"/>
    <mergeCell ref="N29:Q29"/>
    <mergeCell ref="F3:I3"/>
    <mergeCell ref="J3:M3"/>
    <mergeCell ref="N3:Q3"/>
  </mergeCells>
  <phoneticPr fontId="13" type="noConversion"/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Tabelle21">
    <pageSetUpPr fitToPage="1"/>
  </sheetPr>
  <dimension ref="A1:AE34"/>
  <sheetViews>
    <sheetView workbookViewId="0">
      <selection activeCell="G28" sqref="G28"/>
    </sheetView>
  </sheetViews>
  <sheetFormatPr baseColWidth="10" defaultRowHeight="12.75"/>
  <cols>
    <col min="1" max="1" width="14.140625" style="15" customWidth="1"/>
    <col min="2" max="29" width="3.5703125" style="15" customWidth="1"/>
    <col min="30" max="30" width="1.7109375" style="15" customWidth="1"/>
    <col min="31" max="31" width="2.7109375" style="15" customWidth="1"/>
    <col min="32" max="16384" width="11.42578125" style="45"/>
  </cols>
  <sheetData>
    <row r="1" spans="1:30" ht="24" customHeight="1" thickBot="1">
      <c r="A1" s="467" t="s">
        <v>192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53"/>
    </row>
    <row r="2" spans="1:30" ht="15" customHeight="1" thickBot="1">
      <c r="A2" s="80"/>
      <c r="B2" s="358" t="s">
        <v>26</v>
      </c>
      <c r="C2" s="355"/>
      <c r="D2" s="355"/>
      <c r="E2" s="197">
        <v>1</v>
      </c>
      <c r="F2" s="355" t="s">
        <v>27</v>
      </c>
      <c r="G2" s="355"/>
      <c r="H2" s="355"/>
      <c r="I2" s="197">
        <v>1</v>
      </c>
      <c r="J2" s="355" t="s">
        <v>28</v>
      </c>
      <c r="K2" s="355"/>
      <c r="L2" s="355"/>
      <c r="M2" s="197">
        <v>1</v>
      </c>
      <c r="N2" s="355" t="s">
        <v>29</v>
      </c>
      <c r="O2" s="355"/>
      <c r="P2" s="355"/>
      <c r="Q2" s="197">
        <v>1</v>
      </c>
      <c r="R2" s="355" t="s">
        <v>30</v>
      </c>
      <c r="S2" s="355"/>
      <c r="T2" s="355"/>
      <c r="U2" s="197">
        <v>0</v>
      </c>
      <c r="V2" s="355" t="s">
        <v>31</v>
      </c>
      <c r="W2" s="355"/>
      <c r="X2" s="355"/>
      <c r="Y2" s="197">
        <v>0</v>
      </c>
      <c r="Z2" s="355" t="s">
        <v>76</v>
      </c>
      <c r="AA2" s="355"/>
      <c r="AB2" s="355"/>
      <c r="AC2" s="121">
        <v>0</v>
      </c>
      <c r="AD2" s="3"/>
    </row>
    <row r="3" spans="1:30" ht="15" customHeight="1">
      <c r="A3" s="71" t="s">
        <v>24</v>
      </c>
      <c r="B3" s="542">
        <v>42</v>
      </c>
      <c r="C3" s="540"/>
      <c r="D3" s="540"/>
      <c r="E3" s="541"/>
      <c r="F3" s="539">
        <v>46</v>
      </c>
      <c r="G3" s="540"/>
      <c r="H3" s="540"/>
      <c r="I3" s="541"/>
      <c r="J3" s="539">
        <v>45</v>
      </c>
      <c r="K3" s="540"/>
      <c r="L3" s="540"/>
      <c r="M3" s="541"/>
      <c r="N3" s="539">
        <v>44</v>
      </c>
      <c r="O3" s="540"/>
      <c r="P3" s="540"/>
      <c r="Q3" s="541"/>
      <c r="R3" s="539"/>
      <c r="S3" s="540"/>
      <c r="T3" s="540"/>
      <c r="U3" s="541"/>
      <c r="V3" s="539"/>
      <c r="W3" s="540"/>
      <c r="X3" s="540"/>
      <c r="Y3" s="541"/>
      <c r="Z3" s="539"/>
      <c r="AA3" s="540"/>
      <c r="AB3" s="540"/>
      <c r="AC3" s="543"/>
      <c r="AD3" s="3"/>
    </row>
    <row r="4" spans="1:30" ht="15" customHeight="1">
      <c r="A4" s="72" t="s">
        <v>17</v>
      </c>
      <c r="B4" s="61">
        <f>IF(B3,IF(VLOOKUP(B3,'Info Spieler'!$A$2:$H$96,2)=0,"",VLOOKUP(B3,'Info Spieler'!$A$2:$H$96,2)),"")</f>
        <v>48947</v>
      </c>
      <c r="C4" s="62"/>
      <c r="D4" s="62"/>
      <c r="E4" s="63"/>
      <c r="F4" s="64">
        <f>IF(F3,IF(VLOOKUP(F3,'Info Spieler'!$A$2:$H$135,2)=0,"",VLOOKUP(F3,'Info Spieler'!$A$2:$H$96,2)),"")</f>
        <v>66514</v>
      </c>
      <c r="G4" s="62"/>
      <c r="H4" s="62"/>
      <c r="I4" s="63"/>
      <c r="J4" s="64">
        <f>IF(J3,IF(VLOOKUP(J3,'Info Spieler'!$A$2:$H$135,2)=0,"",VLOOKUP(J3,'Info Spieler'!$A$2:$H$96,2)),"")</f>
        <v>66928</v>
      </c>
      <c r="K4" s="62"/>
      <c r="L4" s="62"/>
      <c r="M4" s="63"/>
      <c r="N4" s="64">
        <f>IF(N3,IF(VLOOKUP(N3,'Info Spieler'!$A$2:$H$135,2)=0,"",VLOOKUP(N3,'Info Spieler'!$A$2:$H$96,2)),"")</f>
        <v>3586</v>
      </c>
      <c r="O4" s="62"/>
      <c r="P4" s="62"/>
      <c r="Q4" s="63"/>
      <c r="R4" s="64" t="str">
        <f>IF(R3,IF(VLOOKUP(R3,'Info Spieler'!$A$2:$H$135,2)=0,"",VLOOKUP(R3,'Info Spieler'!$A$2:$H$96,2)),"")</f>
        <v/>
      </c>
      <c r="S4" s="62"/>
      <c r="T4" s="62"/>
      <c r="U4" s="63"/>
      <c r="V4" s="64" t="str">
        <f>IF(V3,IF(VLOOKUP(V3,'Info Spieler'!$A$2:$H$135,2)=0,"",VLOOKUP(V3,'Info Spieler'!$A$2:$H$96,2)),"")</f>
        <v/>
      </c>
      <c r="W4" s="62"/>
      <c r="X4" s="62"/>
      <c r="Y4" s="63"/>
      <c r="Z4" s="66" t="str">
        <f>IF(Z3,IF(VLOOKUP(Z3,'Info Spieler'!$A$2:$H$135,2)=0,"",VLOOKUP(Z3,'Info Spieler'!$A$2:$H$96,2)),"")</f>
        <v/>
      </c>
      <c r="AA4" s="62"/>
      <c r="AB4" s="62"/>
      <c r="AC4" s="65"/>
      <c r="AD4" s="3"/>
    </row>
    <row r="5" spans="1:30" ht="15" customHeight="1">
      <c r="A5" s="72" t="s">
        <v>23</v>
      </c>
      <c r="B5" s="58" t="str">
        <f>IF(B3,IF(VLOOKUP(B3,'Info Spieler'!$A$2:$H$96,7)=0,"",VLOOKUP(B3,'Info Spieler'!$A$2:$H$96,7)),"")</f>
        <v>Lingemann, Konrad</v>
      </c>
      <c r="C5" s="54"/>
      <c r="D5" s="55"/>
      <c r="E5" s="56"/>
      <c r="F5" s="60" t="str">
        <f>IF(F3,IF(VLOOKUP(F3,'Info Spieler'!$A$2:$H$96,7)=0,"",VLOOKUP(F3,'Info Spieler'!$A$2:$H$96,7)),"")</f>
        <v>Plegge, Katharina</v>
      </c>
      <c r="G5" s="54"/>
      <c r="H5" s="55"/>
      <c r="I5" s="56"/>
      <c r="J5" s="60" t="str">
        <f>IF(J3,IF(VLOOKUP(J3,'Info Spieler'!$A$2:$H$96,7)=0,"",VLOOKUP(J3,'Info Spieler'!$A$2:$H$96,7)),"")</f>
        <v>Plegge, Heike</v>
      </c>
      <c r="K5" s="54"/>
      <c r="L5" s="55"/>
      <c r="M5" s="56"/>
      <c r="N5" s="60" t="str">
        <f>IF(N3,IF(VLOOKUP(N3,'Info Spieler'!$A$2:$H$96,7)=0,"",VLOOKUP(N3,'Info Spieler'!$A$2:$H$96,7)),"")</f>
        <v>Scharegge, Udo</v>
      </c>
      <c r="O5" s="54"/>
      <c r="P5" s="55"/>
      <c r="Q5" s="56"/>
      <c r="R5" s="60" t="str">
        <f>IF(R3,IF(VLOOKUP(R3,'Info Spieler'!$A$2:$H$96,7)=0,"",VLOOKUP(R3,'Info Spieler'!$A$2:$H$96,7)),"")</f>
        <v/>
      </c>
      <c r="S5" s="54"/>
      <c r="T5" s="55"/>
      <c r="U5" s="56"/>
      <c r="V5" s="60" t="str">
        <f>IF(V3,IF(VLOOKUP(V3,'Info Spieler'!$A$2:$H$96,7)=0,"",VLOOKUP(V3,'Info Spieler'!$A$2:$H$96,7)),"")</f>
        <v/>
      </c>
      <c r="W5" s="54"/>
      <c r="X5" s="55"/>
      <c r="Y5" s="56"/>
      <c r="Z5" s="59" t="str">
        <f>IF(Z3,IF(VLOOKUP(Z3,'Info Spieler'!$A$2:$H$96,7)=0,"",VLOOKUP(Z3,'Info Spieler'!$A$2:$H$96,7)),"")</f>
        <v/>
      </c>
      <c r="AA5" s="54"/>
      <c r="AB5" s="55"/>
      <c r="AC5" s="57"/>
      <c r="AD5" s="3"/>
    </row>
    <row r="6" spans="1:30" ht="15" customHeight="1" thickBot="1">
      <c r="A6" s="73" t="s">
        <v>22</v>
      </c>
      <c r="B6" s="74" t="str">
        <f>IF(B3,IF(VLOOKUP(B3,'Info Spieler'!$A$2:$H$96,5)=0,"",VLOOKUP(B3,'Info Spieler'!$A$2:$H$96,5)),"")</f>
        <v>Sm1</v>
      </c>
      <c r="C6" s="75"/>
      <c r="D6" s="76"/>
      <c r="E6" s="77"/>
      <c r="F6" s="78" t="str">
        <f>IF(F3,IF(VLOOKUP(F3,'Info Spieler'!$A$2:$H$96,5)=0,"",VLOOKUP(F3,'Info Spieler'!$A$2:$H$96,5)),"")</f>
        <v>D</v>
      </c>
      <c r="G6" s="75"/>
      <c r="H6" s="76"/>
      <c r="I6" s="77"/>
      <c r="J6" s="78" t="str">
        <f>IF(J3,IF(VLOOKUP(J3,'Info Spieler'!$A$2:$H$96,5)=0,"",VLOOKUP(J3,'Info Spieler'!$A$2:$H$96,5)),"")</f>
        <v>Sw1</v>
      </c>
      <c r="K6" s="75"/>
      <c r="L6" s="76"/>
      <c r="M6" s="77"/>
      <c r="N6" s="78" t="str">
        <f>IF(N3,IF(VLOOKUP(N3,'Info Spieler'!$A$2:$H$96,5)=0,"",VLOOKUP(N3,'Info Spieler'!$A$2:$H$96,5)),"")</f>
        <v>Sm2</v>
      </c>
      <c r="O6" s="75"/>
      <c r="P6" s="76"/>
      <c r="Q6" s="77"/>
      <c r="R6" s="78" t="str">
        <f>IF(R3,IF(VLOOKUP(R3,'Info Spieler'!$A$2:$H$96,5)=0,"",VLOOKUP(R3,'Info Spieler'!$A$2:$H$96,5)),"")</f>
        <v/>
      </c>
      <c r="S6" s="75"/>
      <c r="T6" s="76"/>
      <c r="U6" s="77"/>
      <c r="V6" s="78" t="str">
        <f>IF(V3,IF(VLOOKUP(V3,'Info Spieler'!$A$2:$H$96,5)=0,"",VLOOKUP(V3,'Info Spieler'!$A$2:$H$96,5)),"")</f>
        <v/>
      </c>
      <c r="W6" s="75"/>
      <c r="X6" s="76"/>
      <c r="Y6" s="77"/>
      <c r="Z6" s="76" t="str">
        <f>IF(Z3,IF(VLOOKUP(Z3,'Info Spieler'!$A$2:$H$96,5)=0,"",VLOOKUP(Z3,'Info Spieler'!$A$2:$H$96,5)),"")</f>
        <v/>
      </c>
      <c r="AA6" s="75"/>
      <c r="AB6" s="76"/>
      <c r="AC6" s="79"/>
      <c r="AD6" s="3"/>
    </row>
    <row r="7" spans="1:30" ht="15" customHeight="1" thickBot="1">
      <c r="A7" s="72" t="s">
        <v>20</v>
      </c>
      <c r="B7" s="359" t="str">
        <f>IF(B3,IF(VLOOKUP(B3,'Info Spieler'!$A$2:$H$96,6)=0,"",VLOOKUP(B3,'Info Spieler'!$A$2:$H$96,6)),"")</f>
        <v>1. Osnabrücker MC</v>
      </c>
      <c r="C7" s="357"/>
      <c r="D7" s="356"/>
      <c r="E7" s="356"/>
      <c r="F7" s="356" t="str">
        <f>IF(F3,IF(VLOOKUP(F3,'Info Spieler'!$A$2:$H$96,6)=0,"",VLOOKUP(F3,'Info Spieler'!$A$2:$H$96,6)),"")</f>
        <v>1. Osnabrücker MC</v>
      </c>
      <c r="G7" s="357"/>
      <c r="H7" s="356"/>
      <c r="I7" s="356"/>
      <c r="J7" s="356" t="str">
        <f>IF(J3,IF(VLOOKUP(J3,'Info Spieler'!$A$2:$H$96,6)=0,"",VLOOKUP(J3,'Info Spieler'!$A$2:$H$96,6)),"")</f>
        <v>1. Osnabrücker MC</v>
      </c>
      <c r="K7" s="357"/>
      <c r="L7" s="356"/>
      <c r="M7" s="356"/>
      <c r="N7" s="356" t="str">
        <f>IF(N3,IF(VLOOKUP(N3,'Info Spieler'!$A$2:$H$96,6)=0,"",VLOOKUP(N3,'Info Spieler'!$A$2:$H$96,6)),"")</f>
        <v>1. Osnabrücker MC</v>
      </c>
      <c r="O7" s="357"/>
      <c r="P7" s="356"/>
      <c r="Q7" s="356"/>
      <c r="R7" s="356" t="str">
        <f>IF(R3,IF(VLOOKUP(R3,'Info Spieler'!$A$2:$H$96,6)=0,"",VLOOKUP(R3,'Info Spieler'!$A$2:$H$96,6)),"")</f>
        <v/>
      </c>
      <c r="S7" s="357"/>
      <c r="T7" s="356"/>
      <c r="U7" s="356"/>
      <c r="V7" s="356" t="str">
        <f>IF(V3,IF(VLOOKUP(V3,'Info Spieler'!$A$2:$H$96,6)=0,"",VLOOKUP(V3,'Info Spieler'!$A$2:$H$96,6)),"")</f>
        <v/>
      </c>
      <c r="W7" s="357"/>
      <c r="X7" s="356"/>
      <c r="Y7" s="356"/>
      <c r="Z7" s="356" t="str">
        <f>IF(Z3,IF(VLOOKUP(Z3,'Info Spieler'!$A$2:$H$96,6)=0,"",VLOOKUP(Z3,'Info Spieler'!$A$2:$H$96,6)),"")</f>
        <v/>
      </c>
      <c r="AA7" s="357"/>
      <c r="AB7" s="356"/>
      <c r="AC7" s="360"/>
      <c r="AD7" s="3"/>
    </row>
    <row r="8" spans="1:30" ht="15" customHeight="1">
      <c r="A8" s="4" t="str">
        <f>M1A!A8</f>
        <v>Bahn 1</v>
      </c>
      <c r="B8" s="431">
        <v>2</v>
      </c>
      <c r="C8" s="432">
        <v>2</v>
      </c>
      <c r="D8" s="432">
        <v>1</v>
      </c>
      <c r="E8" s="433"/>
      <c r="F8" s="15">
        <v>1</v>
      </c>
      <c r="G8" s="432">
        <v>2</v>
      </c>
      <c r="H8" s="432">
        <v>1</v>
      </c>
      <c r="I8" s="433"/>
      <c r="J8" s="434">
        <v>2</v>
      </c>
      <c r="K8" s="432">
        <v>2</v>
      </c>
      <c r="L8" s="432">
        <v>2</v>
      </c>
      <c r="M8" s="433"/>
      <c r="N8" s="434">
        <v>1</v>
      </c>
      <c r="O8" s="432">
        <v>1</v>
      </c>
      <c r="P8" s="432">
        <v>2</v>
      </c>
      <c r="Q8" s="433"/>
      <c r="R8" s="434"/>
      <c r="S8" s="432"/>
      <c r="T8" s="432"/>
      <c r="U8" s="433"/>
      <c r="V8" s="434"/>
      <c r="W8" s="432"/>
      <c r="X8" s="432"/>
      <c r="Y8" s="433"/>
      <c r="Z8" s="434"/>
      <c r="AA8" s="432"/>
      <c r="AB8" s="432"/>
      <c r="AC8" s="435"/>
      <c r="AD8" s="3"/>
    </row>
    <row r="9" spans="1:30" ht="15" customHeight="1">
      <c r="A9" s="4" t="str">
        <f>M1A!A9</f>
        <v>Bahn 2</v>
      </c>
      <c r="B9" s="436">
        <v>2</v>
      </c>
      <c r="C9" s="437">
        <v>1</v>
      </c>
      <c r="D9" s="437">
        <v>2</v>
      </c>
      <c r="E9" s="438"/>
      <c r="F9" s="15">
        <v>2</v>
      </c>
      <c r="G9" s="437">
        <v>2</v>
      </c>
      <c r="H9" s="437">
        <v>2</v>
      </c>
      <c r="I9" s="438"/>
      <c r="J9" s="439">
        <v>2</v>
      </c>
      <c r="K9" s="437">
        <v>2</v>
      </c>
      <c r="L9" s="437">
        <v>2</v>
      </c>
      <c r="M9" s="438"/>
      <c r="N9" s="439">
        <v>2</v>
      </c>
      <c r="O9" s="437">
        <v>2</v>
      </c>
      <c r="P9" s="437">
        <v>2</v>
      </c>
      <c r="Q9" s="438"/>
      <c r="R9" s="439"/>
      <c r="S9" s="437"/>
      <c r="T9" s="437"/>
      <c r="U9" s="438"/>
      <c r="V9" s="439"/>
      <c r="W9" s="437"/>
      <c r="X9" s="437"/>
      <c r="Y9" s="438"/>
      <c r="Z9" s="439"/>
      <c r="AA9" s="437"/>
      <c r="AB9" s="437"/>
      <c r="AC9" s="440"/>
      <c r="AD9" s="3"/>
    </row>
    <row r="10" spans="1:30" ht="15" customHeight="1">
      <c r="A10" s="4" t="str">
        <f>M1A!A10</f>
        <v>Bahn 3</v>
      </c>
      <c r="B10" s="436">
        <v>2</v>
      </c>
      <c r="C10" s="437">
        <v>2</v>
      </c>
      <c r="D10" s="437">
        <v>2</v>
      </c>
      <c r="E10" s="438"/>
      <c r="F10" s="15">
        <v>1</v>
      </c>
      <c r="G10" s="437">
        <v>2</v>
      </c>
      <c r="H10" s="437">
        <v>2</v>
      </c>
      <c r="I10" s="438"/>
      <c r="J10" s="439">
        <v>2</v>
      </c>
      <c r="K10" s="437">
        <v>2</v>
      </c>
      <c r="L10" s="437">
        <v>2</v>
      </c>
      <c r="M10" s="438"/>
      <c r="N10" s="439">
        <v>2</v>
      </c>
      <c r="O10" s="437">
        <v>2</v>
      </c>
      <c r="P10" s="437">
        <v>2</v>
      </c>
      <c r="Q10" s="438"/>
      <c r="R10" s="439"/>
      <c r="S10" s="437"/>
      <c r="T10" s="437"/>
      <c r="U10" s="438"/>
      <c r="V10" s="439"/>
      <c r="W10" s="437"/>
      <c r="X10" s="437"/>
      <c r="Y10" s="438"/>
      <c r="Z10" s="439"/>
      <c r="AA10" s="437"/>
      <c r="AB10" s="437"/>
      <c r="AC10" s="440"/>
      <c r="AD10" s="3"/>
    </row>
    <row r="11" spans="1:30" ht="15" customHeight="1">
      <c r="A11" s="4" t="str">
        <f>M1A!A11</f>
        <v>Bahn 4</v>
      </c>
      <c r="B11" s="436">
        <v>2</v>
      </c>
      <c r="C11" s="437">
        <v>2</v>
      </c>
      <c r="D11" s="437">
        <v>1</v>
      </c>
      <c r="E11" s="438"/>
      <c r="F11" s="15">
        <v>1</v>
      </c>
      <c r="G11" s="437">
        <v>4</v>
      </c>
      <c r="H11" s="437">
        <v>3</v>
      </c>
      <c r="I11" s="438"/>
      <c r="J11" s="439">
        <v>2</v>
      </c>
      <c r="K11" s="437">
        <v>3</v>
      </c>
      <c r="L11" s="437">
        <v>1</v>
      </c>
      <c r="M11" s="438"/>
      <c r="N11" s="439">
        <v>1</v>
      </c>
      <c r="O11" s="437">
        <v>1</v>
      </c>
      <c r="P11" s="437">
        <v>2</v>
      </c>
      <c r="Q11" s="438"/>
      <c r="R11" s="439"/>
      <c r="S11" s="437"/>
      <c r="T11" s="437"/>
      <c r="U11" s="438"/>
      <c r="V11" s="439"/>
      <c r="W11" s="437"/>
      <c r="X11" s="437"/>
      <c r="Y11" s="438"/>
      <c r="Z11" s="439"/>
      <c r="AA11" s="437"/>
      <c r="AB11" s="437"/>
      <c r="AC11" s="440"/>
      <c r="AD11" s="3"/>
    </row>
    <row r="12" spans="1:30" ht="15" customHeight="1">
      <c r="A12" s="4" t="str">
        <f>M1A!A12</f>
        <v>Bahn 5</v>
      </c>
      <c r="B12" s="436">
        <v>2</v>
      </c>
      <c r="C12" s="437">
        <v>2</v>
      </c>
      <c r="D12" s="437">
        <v>2</v>
      </c>
      <c r="E12" s="438"/>
      <c r="F12" s="15">
        <v>2</v>
      </c>
      <c r="G12" s="437">
        <v>2</v>
      </c>
      <c r="H12" s="437">
        <v>1</v>
      </c>
      <c r="I12" s="438"/>
      <c r="J12" s="439">
        <v>3</v>
      </c>
      <c r="K12" s="437">
        <v>2</v>
      </c>
      <c r="L12" s="437">
        <v>3</v>
      </c>
      <c r="M12" s="438"/>
      <c r="N12" s="439">
        <v>2</v>
      </c>
      <c r="O12" s="437">
        <v>3</v>
      </c>
      <c r="P12" s="437">
        <v>3</v>
      </c>
      <c r="Q12" s="438"/>
      <c r="R12" s="439"/>
      <c r="S12" s="437"/>
      <c r="T12" s="437"/>
      <c r="U12" s="438"/>
      <c r="V12" s="439"/>
      <c r="W12" s="437"/>
      <c r="X12" s="437"/>
      <c r="Y12" s="438"/>
      <c r="Z12" s="439"/>
      <c r="AA12" s="437"/>
      <c r="AB12" s="437"/>
      <c r="AC12" s="440"/>
      <c r="AD12" s="3"/>
    </row>
    <row r="13" spans="1:30" ht="15" customHeight="1">
      <c r="A13" s="4" t="str">
        <f>M1A!A13</f>
        <v>Bahn 6</v>
      </c>
      <c r="B13" s="436">
        <v>2</v>
      </c>
      <c r="C13" s="437">
        <v>2</v>
      </c>
      <c r="D13" s="437">
        <v>2</v>
      </c>
      <c r="E13" s="438"/>
      <c r="F13" s="15">
        <v>1</v>
      </c>
      <c r="G13" s="437">
        <v>2</v>
      </c>
      <c r="H13" s="437">
        <v>2</v>
      </c>
      <c r="I13" s="438"/>
      <c r="J13" s="439">
        <v>2</v>
      </c>
      <c r="K13" s="437">
        <v>1</v>
      </c>
      <c r="L13" s="437">
        <v>7</v>
      </c>
      <c r="M13" s="438"/>
      <c r="N13" s="439">
        <v>3</v>
      </c>
      <c r="O13" s="437">
        <v>4</v>
      </c>
      <c r="P13" s="437">
        <v>2</v>
      </c>
      <c r="Q13" s="438"/>
      <c r="R13" s="439"/>
      <c r="S13" s="437"/>
      <c r="T13" s="437"/>
      <c r="U13" s="438"/>
      <c r="V13" s="439"/>
      <c r="W13" s="437"/>
      <c r="X13" s="437"/>
      <c r="Y13" s="438"/>
      <c r="Z13" s="439"/>
      <c r="AA13" s="437"/>
      <c r="AB13" s="437"/>
      <c r="AC13" s="440"/>
      <c r="AD13" s="3"/>
    </row>
    <row r="14" spans="1:30" ht="15" customHeight="1">
      <c r="A14" s="4" t="str">
        <f>M1A!A14</f>
        <v>Bahn 7</v>
      </c>
      <c r="B14" s="436">
        <v>2</v>
      </c>
      <c r="C14" s="437">
        <v>1</v>
      </c>
      <c r="D14" s="437">
        <v>2</v>
      </c>
      <c r="E14" s="438"/>
      <c r="F14" s="15">
        <v>2</v>
      </c>
      <c r="G14" s="437">
        <v>2</v>
      </c>
      <c r="H14" s="437">
        <v>2</v>
      </c>
      <c r="I14" s="438"/>
      <c r="J14" s="439">
        <v>2</v>
      </c>
      <c r="K14" s="437">
        <v>2</v>
      </c>
      <c r="L14" s="437">
        <v>2</v>
      </c>
      <c r="M14" s="438"/>
      <c r="N14" s="439">
        <v>1</v>
      </c>
      <c r="O14" s="437">
        <v>2</v>
      </c>
      <c r="P14" s="437">
        <v>1</v>
      </c>
      <c r="Q14" s="438"/>
      <c r="R14" s="439"/>
      <c r="S14" s="437"/>
      <c r="T14" s="437"/>
      <c r="U14" s="438"/>
      <c r="V14" s="439"/>
      <c r="W14" s="437"/>
      <c r="X14" s="437"/>
      <c r="Y14" s="438"/>
      <c r="Z14" s="439"/>
      <c r="AA14" s="437"/>
      <c r="AB14" s="437"/>
      <c r="AC14" s="440"/>
      <c r="AD14" s="3"/>
    </row>
    <row r="15" spans="1:30" ht="15" customHeight="1">
      <c r="A15" s="4" t="str">
        <f>M1A!A15</f>
        <v>Bahn 8</v>
      </c>
      <c r="B15" s="436">
        <v>1</v>
      </c>
      <c r="C15" s="437">
        <v>1</v>
      </c>
      <c r="D15" s="437">
        <v>1</v>
      </c>
      <c r="E15" s="438"/>
      <c r="F15" s="15">
        <v>2</v>
      </c>
      <c r="G15" s="437">
        <v>2</v>
      </c>
      <c r="H15" s="437">
        <v>2</v>
      </c>
      <c r="I15" s="438"/>
      <c r="J15" s="439">
        <v>1</v>
      </c>
      <c r="K15" s="437">
        <v>2</v>
      </c>
      <c r="L15" s="437">
        <v>2</v>
      </c>
      <c r="M15" s="438"/>
      <c r="N15" s="439">
        <v>2</v>
      </c>
      <c r="O15" s="437">
        <v>2</v>
      </c>
      <c r="P15" s="437">
        <v>2</v>
      </c>
      <c r="Q15" s="438"/>
      <c r="R15" s="439"/>
      <c r="S15" s="437"/>
      <c r="T15" s="437"/>
      <c r="U15" s="438"/>
      <c r="V15" s="439"/>
      <c r="W15" s="437"/>
      <c r="X15" s="437"/>
      <c r="Y15" s="438"/>
      <c r="Z15" s="439"/>
      <c r="AA15" s="437"/>
      <c r="AB15" s="437"/>
      <c r="AC15" s="440"/>
      <c r="AD15" s="3"/>
    </row>
    <row r="16" spans="1:30" ht="15" customHeight="1">
      <c r="A16" s="4" t="str">
        <f>M1A!A16</f>
        <v>Bahn 9</v>
      </c>
      <c r="B16" s="436">
        <v>3</v>
      </c>
      <c r="C16" s="437">
        <v>1</v>
      </c>
      <c r="D16" s="437">
        <v>2</v>
      </c>
      <c r="E16" s="438"/>
      <c r="F16" s="15">
        <v>4</v>
      </c>
      <c r="G16" s="437">
        <v>2</v>
      </c>
      <c r="H16" s="437">
        <v>3</v>
      </c>
      <c r="I16" s="438"/>
      <c r="J16" s="439">
        <v>3</v>
      </c>
      <c r="K16" s="437">
        <v>3</v>
      </c>
      <c r="L16" s="437">
        <v>3</v>
      </c>
      <c r="M16" s="438"/>
      <c r="N16" s="439">
        <v>3</v>
      </c>
      <c r="O16" s="437">
        <v>3</v>
      </c>
      <c r="P16" s="437">
        <v>4</v>
      </c>
      <c r="Q16" s="438"/>
      <c r="R16" s="439"/>
      <c r="S16" s="437"/>
      <c r="T16" s="437"/>
      <c r="U16" s="438"/>
      <c r="V16" s="439"/>
      <c r="W16" s="437"/>
      <c r="X16" s="437"/>
      <c r="Y16" s="438"/>
      <c r="Z16" s="439"/>
      <c r="AA16" s="437"/>
      <c r="AB16" s="437"/>
      <c r="AC16" s="440"/>
      <c r="AD16" s="3"/>
    </row>
    <row r="17" spans="1:30" ht="15" customHeight="1">
      <c r="A17" s="4" t="str">
        <f>M1A!A17</f>
        <v>Bahn 10</v>
      </c>
      <c r="B17" s="436">
        <v>2</v>
      </c>
      <c r="C17" s="437">
        <v>2</v>
      </c>
      <c r="D17" s="437">
        <v>2</v>
      </c>
      <c r="E17" s="438"/>
      <c r="F17" s="15">
        <v>2</v>
      </c>
      <c r="G17" s="437">
        <v>1</v>
      </c>
      <c r="H17" s="437">
        <v>1</v>
      </c>
      <c r="I17" s="438"/>
      <c r="J17" s="439">
        <v>1</v>
      </c>
      <c r="K17" s="437">
        <v>4</v>
      </c>
      <c r="L17" s="437">
        <v>1</v>
      </c>
      <c r="M17" s="438"/>
      <c r="N17" s="439">
        <v>2</v>
      </c>
      <c r="O17" s="437">
        <v>2</v>
      </c>
      <c r="P17" s="437">
        <v>2</v>
      </c>
      <c r="Q17" s="438"/>
      <c r="R17" s="439"/>
      <c r="S17" s="437"/>
      <c r="T17" s="437"/>
      <c r="U17" s="438"/>
      <c r="V17" s="439"/>
      <c r="W17" s="437"/>
      <c r="X17" s="437"/>
      <c r="Y17" s="438"/>
      <c r="Z17" s="439"/>
      <c r="AA17" s="437"/>
      <c r="AB17" s="437"/>
      <c r="AC17" s="440"/>
      <c r="AD17" s="3"/>
    </row>
    <row r="18" spans="1:30" ht="15" customHeight="1">
      <c r="A18" s="4" t="str">
        <f>M1A!A18</f>
        <v>Bahn 11</v>
      </c>
      <c r="B18" s="436">
        <v>1</v>
      </c>
      <c r="C18" s="437">
        <v>2</v>
      </c>
      <c r="D18" s="437">
        <v>1</v>
      </c>
      <c r="E18" s="438"/>
      <c r="F18" s="15">
        <v>1</v>
      </c>
      <c r="G18" s="437">
        <v>3</v>
      </c>
      <c r="H18" s="437">
        <v>1</v>
      </c>
      <c r="I18" s="438"/>
      <c r="J18" s="439">
        <v>2</v>
      </c>
      <c r="K18" s="437">
        <v>2</v>
      </c>
      <c r="L18" s="437">
        <v>1</v>
      </c>
      <c r="M18" s="438"/>
      <c r="N18" s="439">
        <v>3</v>
      </c>
      <c r="O18" s="437">
        <v>1</v>
      </c>
      <c r="P18" s="437">
        <v>2</v>
      </c>
      <c r="Q18" s="438"/>
      <c r="R18" s="439"/>
      <c r="S18" s="437"/>
      <c r="T18" s="437"/>
      <c r="U18" s="438"/>
      <c r="V18" s="439"/>
      <c r="W18" s="437"/>
      <c r="X18" s="437"/>
      <c r="Y18" s="438"/>
      <c r="Z18" s="439"/>
      <c r="AA18" s="437"/>
      <c r="AB18" s="437"/>
      <c r="AC18" s="440"/>
      <c r="AD18" s="3"/>
    </row>
    <row r="19" spans="1:30" ht="15" customHeight="1">
      <c r="A19" s="4" t="str">
        <f>M1A!A19</f>
        <v>Bahn 12</v>
      </c>
      <c r="B19" s="436">
        <v>1</v>
      </c>
      <c r="C19" s="437">
        <v>1</v>
      </c>
      <c r="D19" s="437">
        <v>1</v>
      </c>
      <c r="E19" s="438"/>
      <c r="F19" s="15">
        <v>3</v>
      </c>
      <c r="G19" s="437">
        <v>2</v>
      </c>
      <c r="H19" s="437">
        <v>1</v>
      </c>
      <c r="I19" s="438"/>
      <c r="J19" s="439">
        <v>2</v>
      </c>
      <c r="K19" s="437">
        <v>1</v>
      </c>
      <c r="L19" s="437">
        <v>1</v>
      </c>
      <c r="M19" s="438"/>
      <c r="N19" s="439">
        <v>1</v>
      </c>
      <c r="O19" s="437">
        <v>2</v>
      </c>
      <c r="P19" s="437">
        <v>3</v>
      </c>
      <c r="Q19" s="438"/>
      <c r="R19" s="439"/>
      <c r="S19" s="437"/>
      <c r="T19" s="437"/>
      <c r="U19" s="438"/>
      <c r="V19" s="439"/>
      <c r="W19" s="437"/>
      <c r="X19" s="437"/>
      <c r="Y19" s="438"/>
      <c r="Z19" s="439"/>
      <c r="AA19" s="437"/>
      <c r="AB19" s="437"/>
      <c r="AC19" s="440"/>
      <c r="AD19" s="3"/>
    </row>
    <row r="20" spans="1:30" ht="15" customHeight="1">
      <c r="A20" s="4" t="str">
        <f>M1A!A20</f>
        <v>Bahn 13</v>
      </c>
      <c r="B20" s="436">
        <v>1</v>
      </c>
      <c r="C20" s="437">
        <v>1</v>
      </c>
      <c r="D20" s="437">
        <v>1</v>
      </c>
      <c r="E20" s="438"/>
      <c r="F20" s="15">
        <v>1</v>
      </c>
      <c r="G20" s="437">
        <v>2</v>
      </c>
      <c r="H20" s="437">
        <v>2</v>
      </c>
      <c r="I20" s="438"/>
      <c r="J20" s="439">
        <v>2</v>
      </c>
      <c r="K20" s="437">
        <v>1</v>
      </c>
      <c r="L20" s="437">
        <v>2</v>
      </c>
      <c r="M20" s="438"/>
      <c r="N20" s="439">
        <v>2</v>
      </c>
      <c r="O20" s="437">
        <v>1</v>
      </c>
      <c r="P20" s="437">
        <v>3</v>
      </c>
      <c r="Q20" s="438"/>
      <c r="R20" s="439"/>
      <c r="S20" s="437"/>
      <c r="T20" s="437"/>
      <c r="U20" s="438"/>
      <c r="V20" s="439"/>
      <c r="W20" s="437"/>
      <c r="X20" s="437"/>
      <c r="Y20" s="438"/>
      <c r="Z20" s="439"/>
      <c r="AA20" s="437"/>
      <c r="AB20" s="437"/>
      <c r="AC20" s="440"/>
      <c r="AD20" s="3"/>
    </row>
    <row r="21" spans="1:30" ht="15" customHeight="1">
      <c r="A21" s="4" t="str">
        <f>M1A!A21</f>
        <v>Bahn 14</v>
      </c>
      <c r="B21" s="436">
        <v>2</v>
      </c>
      <c r="C21" s="437">
        <v>1</v>
      </c>
      <c r="D21" s="437">
        <v>1</v>
      </c>
      <c r="E21" s="438"/>
      <c r="F21" s="15">
        <v>2</v>
      </c>
      <c r="G21" s="437">
        <v>2</v>
      </c>
      <c r="H21" s="437">
        <v>2</v>
      </c>
      <c r="I21" s="438"/>
      <c r="J21" s="439">
        <v>1</v>
      </c>
      <c r="K21" s="437">
        <v>2</v>
      </c>
      <c r="L21" s="437">
        <v>1</v>
      </c>
      <c r="M21" s="438"/>
      <c r="N21" s="439">
        <v>2</v>
      </c>
      <c r="O21" s="437">
        <v>1</v>
      </c>
      <c r="P21" s="437">
        <v>1</v>
      </c>
      <c r="Q21" s="438"/>
      <c r="R21" s="439"/>
      <c r="S21" s="437"/>
      <c r="T21" s="437"/>
      <c r="U21" s="438"/>
      <c r="V21" s="439"/>
      <c r="W21" s="437"/>
      <c r="X21" s="437"/>
      <c r="Y21" s="438"/>
      <c r="Z21" s="439"/>
      <c r="AA21" s="437"/>
      <c r="AB21" s="437"/>
      <c r="AC21" s="440"/>
      <c r="AD21" s="3"/>
    </row>
    <row r="22" spans="1:30" ht="15" customHeight="1">
      <c r="A22" s="4" t="str">
        <f>M1A!A22</f>
        <v>Bahn 15</v>
      </c>
      <c r="B22" s="436">
        <v>1</v>
      </c>
      <c r="C22" s="437">
        <v>1</v>
      </c>
      <c r="D22" s="437">
        <v>2</v>
      </c>
      <c r="E22" s="438"/>
      <c r="F22" s="15">
        <v>2</v>
      </c>
      <c r="G22" s="437">
        <v>2</v>
      </c>
      <c r="H22" s="437">
        <v>2</v>
      </c>
      <c r="I22" s="438"/>
      <c r="J22" s="439">
        <v>2</v>
      </c>
      <c r="K22" s="437">
        <v>2</v>
      </c>
      <c r="L22" s="437">
        <v>2</v>
      </c>
      <c r="M22" s="438"/>
      <c r="N22" s="439">
        <v>2</v>
      </c>
      <c r="O22" s="437">
        <v>2</v>
      </c>
      <c r="P22" s="437">
        <v>2</v>
      </c>
      <c r="Q22" s="438"/>
      <c r="R22" s="439"/>
      <c r="S22" s="437"/>
      <c r="T22" s="437"/>
      <c r="U22" s="438"/>
      <c r="V22" s="439"/>
      <c r="W22" s="437"/>
      <c r="X22" s="437"/>
      <c r="Y22" s="438"/>
      <c r="Z22" s="439"/>
      <c r="AA22" s="437"/>
      <c r="AB22" s="437"/>
      <c r="AC22" s="440"/>
      <c r="AD22" s="3"/>
    </row>
    <row r="23" spans="1:30" ht="15" customHeight="1">
      <c r="A23" s="4" t="str">
        <f>M1A!A23</f>
        <v>Bahn 16</v>
      </c>
      <c r="B23" s="436">
        <v>2</v>
      </c>
      <c r="C23" s="437">
        <v>2</v>
      </c>
      <c r="D23" s="437">
        <v>2</v>
      </c>
      <c r="E23" s="438"/>
      <c r="F23" s="15">
        <v>2</v>
      </c>
      <c r="G23" s="437">
        <v>2</v>
      </c>
      <c r="H23" s="437">
        <v>2</v>
      </c>
      <c r="I23" s="438"/>
      <c r="J23" s="439">
        <v>1</v>
      </c>
      <c r="K23" s="437">
        <v>2</v>
      </c>
      <c r="L23" s="437">
        <v>2</v>
      </c>
      <c r="M23" s="438"/>
      <c r="N23" s="439">
        <v>3</v>
      </c>
      <c r="O23" s="437">
        <v>2</v>
      </c>
      <c r="P23" s="437">
        <v>2</v>
      </c>
      <c r="Q23" s="438"/>
      <c r="R23" s="439"/>
      <c r="S23" s="437"/>
      <c r="T23" s="437"/>
      <c r="U23" s="438"/>
      <c r="V23" s="439"/>
      <c r="W23" s="437"/>
      <c r="X23" s="437"/>
      <c r="Y23" s="438"/>
      <c r="Z23" s="439"/>
      <c r="AA23" s="437"/>
      <c r="AB23" s="437"/>
      <c r="AC23" s="440"/>
      <c r="AD23" s="3"/>
    </row>
    <row r="24" spans="1:30" ht="15" customHeight="1">
      <c r="A24" s="4" t="str">
        <f>M1A!A24</f>
        <v>Bahn 17</v>
      </c>
      <c r="B24" s="436">
        <v>2</v>
      </c>
      <c r="C24" s="437">
        <v>2</v>
      </c>
      <c r="D24" s="437">
        <v>2</v>
      </c>
      <c r="E24" s="438"/>
      <c r="F24" s="15">
        <v>2</v>
      </c>
      <c r="G24" s="437">
        <v>2</v>
      </c>
      <c r="H24" s="437">
        <v>2</v>
      </c>
      <c r="I24" s="438"/>
      <c r="J24" s="439">
        <v>1</v>
      </c>
      <c r="K24" s="437">
        <v>2</v>
      </c>
      <c r="L24" s="437">
        <v>2</v>
      </c>
      <c r="M24" s="438"/>
      <c r="N24" s="439">
        <v>2</v>
      </c>
      <c r="O24" s="437">
        <v>2</v>
      </c>
      <c r="P24" s="437">
        <v>2</v>
      </c>
      <c r="Q24" s="438"/>
      <c r="R24" s="439"/>
      <c r="S24" s="437"/>
      <c r="T24" s="437"/>
      <c r="U24" s="438"/>
      <c r="V24" s="439"/>
      <c r="W24" s="437"/>
      <c r="X24" s="437"/>
      <c r="Y24" s="438"/>
      <c r="Z24" s="439"/>
      <c r="AA24" s="437"/>
      <c r="AB24" s="437"/>
      <c r="AC24" s="440"/>
      <c r="AD24" s="3"/>
    </row>
    <row r="25" spans="1:30" ht="15" customHeight="1" thickBot="1">
      <c r="A25" s="4" t="str">
        <f>M1A!A25</f>
        <v>Bahn 18</v>
      </c>
      <c r="B25" s="441">
        <v>1</v>
      </c>
      <c r="C25" s="442">
        <v>1</v>
      </c>
      <c r="D25" s="442">
        <v>2</v>
      </c>
      <c r="E25" s="443"/>
      <c r="F25" s="15">
        <v>2</v>
      </c>
      <c r="G25" s="442">
        <v>2</v>
      </c>
      <c r="H25" s="442">
        <v>2</v>
      </c>
      <c r="I25" s="443"/>
      <c r="J25" s="444">
        <v>1</v>
      </c>
      <c r="K25" s="442">
        <v>2</v>
      </c>
      <c r="L25" s="442">
        <v>3</v>
      </c>
      <c r="M25" s="443"/>
      <c r="N25" s="444">
        <v>2</v>
      </c>
      <c r="O25" s="442">
        <v>2</v>
      </c>
      <c r="P25" s="442">
        <v>4</v>
      </c>
      <c r="Q25" s="443"/>
      <c r="R25" s="444"/>
      <c r="S25" s="442"/>
      <c r="T25" s="442"/>
      <c r="U25" s="443"/>
      <c r="V25" s="444"/>
      <c r="W25" s="442"/>
      <c r="X25" s="442"/>
      <c r="Y25" s="443"/>
      <c r="Z25" s="444"/>
      <c r="AA25" s="442"/>
      <c r="AB25" s="442"/>
      <c r="AC25" s="445"/>
      <c r="AD25" s="3"/>
    </row>
    <row r="26" spans="1:30" ht="15" customHeight="1" thickBot="1">
      <c r="A26" s="2"/>
      <c r="B26" s="387">
        <f t="shared" ref="B26:AC26" si="0">IF(SUM(B8:B25)&gt;0,SUM(B8:B25),"")</f>
        <v>31</v>
      </c>
      <c r="C26" s="388">
        <f t="shared" si="0"/>
        <v>27</v>
      </c>
      <c r="D26" s="388">
        <f t="shared" si="0"/>
        <v>29</v>
      </c>
      <c r="E26" s="389" t="str">
        <f t="shared" si="0"/>
        <v/>
      </c>
      <c r="F26" s="390">
        <f t="shared" si="0"/>
        <v>33</v>
      </c>
      <c r="G26" s="388">
        <f t="shared" si="0"/>
        <v>38</v>
      </c>
      <c r="H26" s="388">
        <f t="shared" si="0"/>
        <v>33</v>
      </c>
      <c r="I26" s="389" t="str">
        <f t="shared" si="0"/>
        <v/>
      </c>
      <c r="J26" s="390">
        <f t="shared" si="0"/>
        <v>32</v>
      </c>
      <c r="K26" s="388">
        <f t="shared" si="0"/>
        <v>37</v>
      </c>
      <c r="L26" s="388">
        <f t="shared" si="0"/>
        <v>39</v>
      </c>
      <c r="M26" s="389" t="str">
        <f t="shared" si="0"/>
        <v/>
      </c>
      <c r="N26" s="390">
        <f t="shared" si="0"/>
        <v>36</v>
      </c>
      <c r="O26" s="388">
        <f t="shared" si="0"/>
        <v>35</v>
      </c>
      <c r="P26" s="388">
        <f t="shared" si="0"/>
        <v>41</v>
      </c>
      <c r="Q26" s="389" t="str">
        <f t="shared" si="0"/>
        <v/>
      </c>
      <c r="R26" s="390" t="str">
        <f t="shared" si="0"/>
        <v/>
      </c>
      <c r="S26" s="388" t="str">
        <f t="shared" si="0"/>
        <v/>
      </c>
      <c r="T26" s="388" t="str">
        <f t="shared" si="0"/>
        <v/>
      </c>
      <c r="U26" s="389" t="str">
        <f t="shared" si="0"/>
        <v/>
      </c>
      <c r="V26" s="390" t="str">
        <f t="shared" si="0"/>
        <v/>
      </c>
      <c r="W26" s="388" t="str">
        <f t="shared" si="0"/>
        <v/>
      </c>
      <c r="X26" s="388" t="str">
        <f t="shared" si="0"/>
        <v/>
      </c>
      <c r="Y26" s="389" t="str">
        <f t="shared" si="0"/>
        <v/>
      </c>
      <c r="Z26" s="390" t="str">
        <f t="shared" si="0"/>
        <v/>
      </c>
      <c r="AA26" s="388" t="str">
        <f t="shared" si="0"/>
        <v/>
      </c>
      <c r="AB26" s="388" t="str">
        <f t="shared" si="0"/>
        <v/>
      </c>
      <c r="AC26" s="391" t="str">
        <f t="shared" si="0"/>
        <v/>
      </c>
      <c r="AD26" s="3"/>
    </row>
    <row r="27" spans="1:30" ht="15" customHeight="1">
      <c r="A27" s="2" t="str">
        <f>M1A!A27</f>
        <v>Teamstafen</v>
      </c>
      <c r="B27" s="382"/>
      <c r="C27" s="383"/>
      <c r="D27" s="383"/>
      <c r="E27" s="384"/>
      <c r="F27" s="385"/>
      <c r="G27" s="383"/>
      <c r="H27" s="383"/>
      <c r="I27" s="384"/>
      <c r="J27" s="385"/>
      <c r="K27" s="383"/>
      <c r="L27" s="383"/>
      <c r="M27" s="384"/>
      <c r="N27" s="385"/>
      <c r="O27" s="383"/>
      <c r="P27" s="383"/>
      <c r="Q27" s="384"/>
      <c r="R27" s="385"/>
      <c r="S27" s="383"/>
      <c r="T27" s="383"/>
      <c r="U27" s="384"/>
      <c r="V27" s="385"/>
      <c r="W27" s="383"/>
      <c r="X27" s="383"/>
      <c r="Y27" s="384"/>
      <c r="Z27" s="385"/>
      <c r="AA27" s="383"/>
      <c r="AB27" s="383"/>
      <c r="AC27" s="386"/>
      <c r="AD27" s="3"/>
    </row>
    <row r="28" spans="1:30" ht="26.25" thickBot="1">
      <c r="A28" s="353" t="str">
        <f>M1A!A28</f>
        <v>1= keine
Mannschaftsw.</v>
      </c>
      <c r="B28" s="468"/>
      <c r="C28" s="469"/>
      <c r="D28" s="469"/>
      <c r="E28" s="470"/>
      <c r="F28" s="471"/>
      <c r="G28" s="469"/>
      <c r="H28" s="469"/>
      <c r="I28" s="470"/>
      <c r="J28" s="471"/>
      <c r="K28" s="469"/>
      <c r="L28" s="469"/>
      <c r="M28" s="470"/>
      <c r="N28" s="471"/>
      <c r="O28" s="469"/>
      <c r="P28" s="469"/>
      <c r="Q28" s="470"/>
      <c r="R28" s="471"/>
      <c r="S28" s="469"/>
      <c r="T28" s="469"/>
      <c r="U28" s="470"/>
      <c r="V28" s="471"/>
      <c r="W28" s="469"/>
      <c r="X28" s="469"/>
      <c r="Y28" s="470"/>
      <c r="Z28" s="471"/>
      <c r="AA28" s="469"/>
      <c r="AB28" s="469"/>
      <c r="AC28" s="472"/>
      <c r="AD28" s="3"/>
    </row>
    <row r="29" spans="1:30" ht="15" customHeight="1" thickBot="1">
      <c r="A29" s="2"/>
      <c r="B29" s="548">
        <f>SUM(B26:E27)</f>
        <v>87</v>
      </c>
      <c r="C29" s="545"/>
      <c r="D29" s="545"/>
      <c r="E29" s="547"/>
      <c r="F29" s="544">
        <f>SUM(F26:I27)</f>
        <v>104</v>
      </c>
      <c r="G29" s="545"/>
      <c r="H29" s="545"/>
      <c r="I29" s="547"/>
      <c r="J29" s="544">
        <f>SUM(J26:M27)</f>
        <v>108</v>
      </c>
      <c r="K29" s="545"/>
      <c r="L29" s="545"/>
      <c r="M29" s="547"/>
      <c r="N29" s="544">
        <f>SUM(N26:Q27)</f>
        <v>112</v>
      </c>
      <c r="O29" s="545"/>
      <c r="P29" s="545"/>
      <c r="Q29" s="547"/>
      <c r="R29" s="544">
        <f>SUM(R26:U27)</f>
        <v>0</v>
      </c>
      <c r="S29" s="545"/>
      <c r="T29" s="545"/>
      <c r="U29" s="547"/>
      <c r="V29" s="544">
        <f>SUM(V26:Y27)</f>
        <v>0</v>
      </c>
      <c r="W29" s="545"/>
      <c r="X29" s="545"/>
      <c r="Y29" s="547"/>
      <c r="Z29" s="544">
        <f>SUM(Z26:AC27)</f>
        <v>0</v>
      </c>
      <c r="AA29" s="545"/>
      <c r="AB29" s="545"/>
      <c r="AC29" s="546"/>
      <c r="AD29" s="3"/>
    </row>
    <row r="30" spans="1:30" ht="15" customHeight="1" thickBot="1">
      <c r="A30" s="2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6"/>
      <c r="AA30" s="6"/>
      <c r="AB30" s="6"/>
      <c r="AC30" s="6"/>
      <c r="AD30" s="3"/>
    </row>
    <row r="31" spans="1:30" ht="15" customHeight="1">
      <c r="A31" s="7">
        <f>SUM(B8:AC25,B27:AC27)</f>
        <v>411</v>
      </c>
      <c r="B31" s="8" t="s">
        <v>1</v>
      </c>
      <c r="C31" s="8"/>
      <c r="D31" s="1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6"/>
      <c r="AA31" s="6"/>
      <c r="AB31" s="6"/>
      <c r="AC31" s="6"/>
      <c r="AD31" s="3"/>
    </row>
    <row r="32" spans="1:30" ht="15" customHeight="1" thickBot="1">
      <c r="A32" s="9">
        <f>A31/COUNT(B8:AC25)*18</f>
        <v>34.25</v>
      </c>
      <c r="B32" s="10" t="s">
        <v>0</v>
      </c>
      <c r="C32" s="10"/>
      <c r="D32" s="11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6"/>
      <c r="AA32" s="6"/>
      <c r="AB32" s="6"/>
      <c r="AC32" s="6"/>
      <c r="AD32" s="3"/>
    </row>
    <row r="33" spans="1:30" ht="15" customHeight="1" thickBot="1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4"/>
      <c r="AA33" s="14"/>
      <c r="AB33" s="14"/>
      <c r="AC33" s="14"/>
      <c r="AD33" s="11"/>
    </row>
    <row r="34" spans="1:30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</sheetData>
  <mergeCells count="14">
    <mergeCell ref="R3:U3"/>
    <mergeCell ref="B3:E3"/>
    <mergeCell ref="V3:Y3"/>
    <mergeCell ref="Z3:AC3"/>
    <mergeCell ref="Z29:AC29"/>
    <mergeCell ref="V29:Y29"/>
    <mergeCell ref="R29:U29"/>
    <mergeCell ref="B29:E29"/>
    <mergeCell ref="F29:I29"/>
    <mergeCell ref="J29:M29"/>
    <mergeCell ref="N29:Q29"/>
    <mergeCell ref="F3:I3"/>
    <mergeCell ref="J3:M3"/>
    <mergeCell ref="N3:Q3"/>
  </mergeCells>
  <phoneticPr fontId="13" type="noConversion"/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Tabelle22">
    <pageSetUpPr fitToPage="1"/>
  </sheetPr>
  <dimension ref="A1:AE31"/>
  <sheetViews>
    <sheetView workbookViewId="0">
      <selection activeCell="B5" sqref="B5:AC5"/>
    </sheetView>
  </sheetViews>
  <sheetFormatPr baseColWidth="10" defaultRowHeight="12.75"/>
  <cols>
    <col min="1" max="1" width="14.140625" style="15" customWidth="1"/>
    <col min="2" max="29" width="3.5703125" style="15" customWidth="1"/>
    <col min="30" max="30" width="1.7109375" style="15" customWidth="1"/>
    <col min="31" max="31" width="2.7109375" style="15" customWidth="1"/>
    <col min="32" max="16384" width="11.42578125" style="45"/>
  </cols>
  <sheetData>
    <row r="1" spans="1:30" ht="24" customHeight="1" thickBot="1">
      <c r="A1" s="116" t="s">
        <v>102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53"/>
    </row>
    <row r="2" spans="1:30" ht="15" customHeight="1" thickBot="1">
      <c r="A2" s="80"/>
      <c r="B2" s="358" t="s">
        <v>26</v>
      </c>
      <c r="C2" s="355"/>
      <c r="D2" s="355"/>
      <c r="E2" s="197">
        <v>1</v>
      </c>
      <c r="F2" s="355" t="s">
        <v>27</v>
      </c>
      <c r="G2" s="355"/>
      <c r="H2" s="355"/>
      <c r="I2" s="197">
        <v>1</v>
      </c>
      <c r="J2" s="355" t="s">
        <v>28</v>
      </c>
      <c r="K2" s="355"/>
      <c r="L2" s="355"/>
      <c r="M2" s="197">
        <v>1</v>
      </c>
      <c r="N2" s="355" t="s">
        <v>29</v>
      </c>
      <c r="O2" s="355"/>
      <c r="P2" s="355"/>
      <c r="Q2" s="197">
        <v>0</v>
      </c>
      <c r="R2" s="355" t="s">
        <v>30</v>
      </c>
      <c r="S2" s="355"/>
      <c r="T2" s="355"/>
      <c r="U2" s="197">
        <v>1</v>
      </c>
      <c r="V2" s="355" t="s">
        <v>31</v>
      </c>
      <c r="W2" s="355"/>
      <c r="X2" s="355"/>
      <c r="Y2" s="197">
        <v>1</v>
      </c>
      <c r="Z2" s="355" t="s">
        <v>76</v>
      </c>
      <c r="AA2" s="355"/>
      <c r="AB2" s="355"/>
      <c r="AC2" s="121">
        <v>1</v>
      </c>
      <c r="AD2" s="3"/>
    </row>
    <row r="3" spans="1:30" ht="15" customHeight="1">
      <c r="A3" s="71" t="s">
        <v>24</v>
      </c>
      <c r="B3" s="542">
        <v>6</v>
      </c>
      <c r="C3" s="540"/>
      <c r="D3" s="540"/>
      <c r="E3" s="541"/>
      <c r="F3" s="539">
        <v>4</v>
      </c>
      <c r="G3" s="540"/>
      <c r="H3" s="540"/>
      <c r="I3" s="541"/>
      <c r="J3" s="539">
        <v>43</v>
      </c>
      <c r="K3" s="540"/>
      <c r="L3" s="540"/>
      <c r="M3" s="541"/>
      <c r="N3" s="539"/>
      <c r="O3" s="540"/>
      <c r="P3" s="540"/>
      <c r="Q3" s="541"/>
      <c r="R3" s="539">
        <v>3</v>
      </c>
      <c r="S3" s="540"/>
      <c r="T3" s="540"/>
      <c r="U3" s="541"/>
      <c r="V3" s="539">
        <v>53</v>
      </c>
      <c r="W3" s="540"/>
      <c r="X3" s="540"/>
      <c r="Y3" s="541"/>
      <c r="Z3" s="539">
        <v>28</v>
      </c>
      <c r="AA3" s="540"/>
      <c r="AB3" s="540"/>
      <c r="AC3" s="543"/>
      <c r="AD3" s="3"/>
    </row>
    <row r="4" spans="1:30" ht="15" customHeight="1">
      <c r="A4" s="72" t="s">
        <v>17</v>
      </c>
      <c r="B4" s="61">
        <f>IF(B3,IF(VLOOKUP(B3,'Info Spieler'!$A$2:$H$96,2)=0,"",VLOOKUP(B3,'Info Spieler'!$A$2:$H$96,2)),"")</f>
        <v>30377</v>
      </c>
      <c r="C4" s="62"/>
      <c r="D4" s="62"/>
      <c r="E4" s="63"/>
      <c r="F4" s="64">
        <f>IF(F3,IF(VLOOKUP(F3,'Info Spieler'!$A$2:$H$135,2)=0,"",VLOOKUP(F3,'Info Spieler'!$A$2:$H$96,2)),"")</f>
        <v>37325</v>
      </c>
      <c r="G4" s="62"/>
      <c r="H4" s="62"/>
      <c r="I4" s="63"/>
      <c r="J4" s="64">
        <f>IF(J3,IF(VLOOKUP(J3,'Info Spieler'!$A$2:$H$135,2)=0,"",VLOOKUP(J3,'Info Spieler'!$A$2:$H$96,2)),"")</f>
        <v>66396</v>
      </c>
      <c r="K4" s="62"/>
      <c r="L4" s="62"/>
      <c r="M4" s="63"/>
      <c r="N4" s="64" t="str">
        <f>IF(N3,IF(VLOOKUP(N3,'Info Spieler'!$A$2:$H$135,2)=0,"",VLOOKUP(N3,'Info Spieler'!$A$2:$H$96,2)),"")</f>
        <v/>
      </c>
      <c r="O4" s="62"/>
      <c r="P4" s="62"/>
      <c r="Q4" s="63"/>
      <c r="R4" s="64">
        <f>IF(R3,IF(VLOOKUP(R3,'Info Spieler'!$A$2:$H$135,2)=0,"",VLOOKUP(R3,'Info Spieler'!$A$2:$H$96,2)),"")</f>
        <v>37136</v>
      </c>
      <c r="S4" s="62"/>
      <c r="T4" s="62"/>
      <c r="U4" s="63"/>
      <c r="V4" s="64">
        <f>IF(V3,IF(VLOOKUP(V3,'Info Spieler'!$A$2:$H$135,2)=0,"",VLOOKUP(V3,'Info Spieler'!$A$2:$H$96,2)),"")</f>
        <v>36658</v>
      </c>
      <c r="W4" s="62"/>
      <c r="X4" s="62"/>
      <c r="Y4" s="63"/>
      <c r="Z4" s="66">
        <f>IF(Z3,IF(VLOOKUP(Z3,'Info Spieler'!$A$2:$H$135,2)=0,"",VLOOKUP(Z3,'Info Spieler'!$A$2:$H$96,2)),"")</f>
        <v>37466</v>
      </c>
      <c r="AA4" s="62"/>
      <c r="AB4" s="62"/>
      <c r="AC4" s="65"/>
      <c r="AD4" s="3"/>
    </row>
    <row r="5" spans="1:30" ht="15" customHeight="1">
      <c r="A5" s="72" t="s">
        <v>23</v>
      </c>
      <c r="B5" s="58" t="str">
        <f>IF(B3,IF(VLOOKUP(B3,'Info Spieler'!$A$2:$H$96,7)=0,"",VLOOKUP(B3,'Info Spieler'!$A$2:$H$96,7)),"")</f>
        <v>Hoogen, Björn</v>
      </c>
      <c r="C5" s="54"/>
      <c r="D5" s="55"/>
      <c r="E5" s="56"/>
      <c r="F5" s="60" t="str">
        <f>IF(F3,IF(VLOOKUP(F3,'Info Spieler'!$A$2:$H$96,7)=0,"",VLOOKUP(F3,'Info Spieler'!$A$2:$H$96,7)),"")</f>
        <v>Rechenmacher, Jens</v>
      </c>
      <c r="G5" s="54"/>
      <c r="H5" s="55"/>
      <c r="I5" s="56"/>
      <c r="J5" s="60" t="str">
        <f>IF(J3,IF(VLOOKUP(J3,'Info Spieler'!$A$2:$H$96,7)=0,"",VLOOKUP(J3,'Info Spieler'!$A$2:$H$96,7)),"")</f>
        <v>Lingemann, Christin</v>
      </c>
      <c r="K5" s="54"/>
      <c r="L5" s="55"/>
      <c r="M5" s="56"/>
      <c r="N5" s="60" t="str">
        <f>IF(N3,IF(VLOOKUP(N3,'Info Spieler'!$A$2:$H$96,7)=0,"",VLOOKUP(N3,'Info Spieler'!$A$2:$H$96,7)),"")</f>
        <v/>
      </c>
      <c r="O5" s="54"/>
      <c r="P5" s="55"/>
      <c r="Q5" s="56"/>
      <c r="R5" s="60" t="str">
        <f>IF(R3,IF(VLOOKUP(R3,'Info Spieler'!$A$2:$H$96,7)=0,"",VLOOKUP(R3,'Info Spieler'!$A$2:$H$96,7)),"")</f>
        <v>Liekam, Sarah</v>
      </c>
      <c r="S5" s="54"/>
      <c r="T5" s="55"/>
      <c r="U5" s="56"/>
      <c r="V5" s="60" t="str">
        <f>IF(V3,IF(VLOOKUP(V3,'Info Spieler'!$A$2:$H$96,7)=0,"",VLOOKUP(V3,'Info Spieler'!$A$2:$H$96,7)),"")</f>
        <v>Vielhauer, Marie Luise</v>
      </c>
      <c r="W5" s="54"/>
      <c r="X5" s="55"/>
      <c r="Y5" s="56"/>
      <c r="Z5" s="59" t="str">
        <f>IF(Z3,IF(VLOOKUP(Z3,'Info Spieler'!$A$2:$H$96,7)=0,"",VLOOKUP(Z3,'Info Spieler'!$A$2:$H$96,7)),"")</f>
        <v>Wessendorf, Klaus</v>
      </c>
      <c r="AA5" s="54"/>
      <c r="AB5" s="55"/>
      <c r="AC5" s="57"/>
      <c r="AD5" s="3"/>
    </row>
    <row r="6" spans="1:30" ht="15" customHeight="1" thickBot="1">
      <c r="A6" s="73" t="s">
        <v>22</v>
      </c>
      <c r="B6" s="74" t="str">
        <f>IF(B3,IF(VLOOKUP(B3,'Info Spieler'!$A$2:$H$96,5)=0,"",VLOOKUP(B3,'Info Spieler'!$A$2:$H$96,5)),"")</f>
        <v>H</v>
      </c>
      <c r="C6" s="75"/>
      <c r="D6" s="76"/>
      <c r="E6" s="77"/>
      <c r="F6" s="78" t="str">
        <f>IF(F3,IF(VLOOKUP(F3,'Info Spieler'!$A$2:$H$96,5)=0,"",VLOOKUP(F3,'Info Spieler'!$A$2:$H$96,5)),"")</f>
        <v>Sm1</v>
      </c>
      <c r="G6" s="75"/>
      <c r="H6" s="76"/>
      <c r="I6" s="77"/>
      <c r="J6" s="78" t="str">
        <f>IF(J3,IF(VLOOKUP(J3,'Info Spieler'!$A$2:$H$96,5)=0,"",VLOOKUP(J3,'Info Spieler'!$A$2:$H$96,5)),"")</f>
        <v>Schw</v>
      </c>
      <c r="K6" s="75"/>
      <c r="L6" s="76"/>
      <c r="M6" s="77"/>
      <c r="N6" s="78" t="str">
        <f>IF(N3,IF(VLOOKUP(N3,'Info Spieler'!$A$2:$H$96,5)=0,"",VLOOKUP(N3,'Info Spieler'!$A$2:$H$96,5)),"")</f>
        <v/>
      </c>
      <c r="O6" s="75"/>
      <c r="P6" s="76"/>
      <c r="Q6" s="77"/>
      <c r="R6" s="78" t="str">
        <f>IF(R3,IF(VLOOKUP(R3,'Info Spieler'!$A$2:$H$96,5)=0,"",VLOOKUP(R3,'Info Spieler'!$A$2:$H$96,5)),"")</f>
        <v>D</v>
      </c>
      <c r="S6" s="75"/>
      <c r="T6" s="76"/>
      <c r="U6" s="77"/>
      <c r="V6" s="78" t="str">
        <f>IF(V3,IF(VLOOKUP(V3,'Info Spieler'!$A$2:$H$96,5)=0,"",VLOOKUP(V3,'Info Spieler'!$A$2:$H$96,5)),"")</f>
        <v>Sw1</v>
      </c>
      <c r="W6" s="75"/>
      <c r="X6" s="76"/>
      <c r="Y6" s="77"/>
      <c r="Z6" s="76" t="str">
        <f>IF(Z3,IF(VLOOKUP(Z3,'Info Spieler'!$A$2:$H$96,5)=0,"",VLOOKUP(Z3,'Info Spieler'!$A$2:$H$96,5)),"")</f>
        <v>Sm2</v>
      </c>
      <c r="AA6" s="75"/>
      <c r="AB6" s="76"/>
      <c r="AC6" s="79"/>
      <c r="AD6" s="3"/>
    </row>
    <row r="7" spans="1:30" ht="15" customHeight="1" thickBot="1">
      <c r="A7" s="72" t="s">
        <v>20</v>
      </c>
      <c r="B7" s="359" t="str">
        <f>IF(B3,IF(VLOOKUP(B3,'Info Spieler'!$A$2:$H$96,6)=0,"",VLOOKUP(B3,'Info Spieler'!$A$2:$H$96,6)),"")</f>
        <v>VfB Osnabrück II</v>
      </c>
      <c r="C7" s="357"/>
      <c r="D7" s="356"/>
      <c r="E7" s="356"/>
      <c r="F7" s="356" t="str">
        <f>IF(F3,IF(VLOOKUP(F3,'Info Spieler'!$A$2:$H$96,6)=0,"",VLOOKUP(F3,'Info Spieler'!$A$2:$H$96,6)),"")</f>
        <v>VfB Osnabrück II</v>
      </c>
      <c r="G7" s="357"/>
      <c r="H7" s="356"/>
      <c r="I7" s="356"/>
      <c r="J7" s="356" t="str">
        <f>IF(J3,IF(VLOOKUP(J3,'Info Spieler'!$A$2:$H$96,6)=0,"",VLOOKUP(J3,'Info Spieler'!$A$2:$H$96,6)),"")</f>
        <v>1. Osnabrücker MC</v>
      </c>
      <c r="K7" s="357"/>
      <c r="L7" s="356"/>
      <c r="M7" s="356"/>
      <c r="N7" s="356" t="str">
        <f>IF(N3,IF(VLOOKUP(N3,'Info Spieler'!$A$2:$H$96,6)=0,"",VLOOKUP(N3,'Info Spieler'!$A$2:$H$96,6)),"")</f>
        <v/>
      </c>
      <c r="O7" s="357"/>
      <c r="P7" s="356"/>
      <c r="Q7" s="356"/>
      <c r="R7" s="356" t="str">
        <f>IF(R3,IF(VLOOKUP(R3,'Info Spieler'!$A$2:$H$96,6)=0,"",VLOOKUP(R3,'Info Spieler'!$A$2:$H$96,6)),"")</f>
        <v>VfB Osnabrück II</v>
      </c>
      <c r="S7" s="357"/>
      <c r="T7" s="356"/>
      <c r="U7" s="356"/>
      <c r="V7" s="356" t="str">
        <f>IF(V3,IF(VLOOKUP(V3,'Info Spieler'!$A$2:$H$96,6)=0,"",VLOOKUP(V3,'Info Spieler'!$A$2:$H$96,6)),"")</f>
        <v>1. MGC Epe</v>
      </c>
      <c r="W7" s="357"/>
      <c r="X7" s="356"/>
      <c r="Y7" s="356"/>
      <c r="Z7" s="356" t="str">
        <f>IF(Z3,IF(VLOOKUP(Z3,'Info Spieler'!$A$2:$H$96,6)=0,"",VLOOKUP(Z3,'Info Spieler'!$A$2:$H$96,6)),"")</f>
        <v>MC GM-Hütte</v>
      </c>
      <c r="AA7" s="357"/>
      <c r="AB7" s="356"/>
      <c r="AC7" s="360"/>
      <c r="AD7" s="3"/>
    </row>
    <row r="8" spans="1:30" ht="15" customHeight="1">
      <c r="A8" s="4" t="str">
        <f>M1A!A8</f>
        <v>Bahn 1</v>
      </c>
      <c r="B8" s="431">
        <v>2</v>
      </c>
      <c r="C8" s="432">
        <v>2</v>
      </c>
      <c r="D8" s="432">
        <v>1</v>
      </c>
      <c r="E8" s="433"/>
      <c r="F8" s="434">
        <v>1</v>
      </c>
      <c r="G8" s="432">
        <v>1</v>
      </c>
      <c r="H8" s="432">
        <v>2</v>
      </c>
      <c r="I8" s="433"/>
      <c r="J8" s="434">
        <v>2</v>
      </c>
      <c r="K8" s="432">
        <v>2</v>
      </c>
      <c r="L8" s="432">
        <v>1</v>
      </c>
      <c r="M8" s="433"/>
      <c r="N8" s="434"/>
      <c r="O8" s="432"/>
      <c r="P8" s="432"/>
      <c r="Q8" s="433"/>
      <c r="R8" s="434">
        <v>1</v>
      </c>
      <c r="S8" s="432">
        <v>1</v>
      </c>
      <c r="T8" s="432">
        <v>2</v>
      </c>
      <c r="U8" s="433"/>
      <c r="V8" s="434">
        <v>2</v>
      </c>
      <c r="W8" s="432">
        <v>2</v>
      </c>
      <c r="X8" s="432">
        <v>2</v>
      </c>
      <c r="Y8" s="433"/>
      <c r="Z8" s="434">
        <v>2</v>
      </c>
      <c r="AA8" s="432">
        <v>2</v>
      </c>
      <c r="AB8" s="432">
        <v>1</v>
      </c>
      <c r="AC8" s="435"/>
      <c r="AD8" s="3"/>
    </row>
    <row r="9" spans="1:30" ht="15" customHeight="1">
      <c r="A9" s="4" t="str">
        <f>M1A!A9</f>
        <v>Bahn 2</v>
      </c>
      <c r="B9" s="436">
        <v>2</v>
      </c>
      <c r="C9" s="437">
        <v>2</v>
      </c>
      <c r="D9" s="437">
        <v>2</v>
      </c>
      <c r="E9" s="438"/>
      <c r="F9" s="439">
        <v>2</v>
      </c>
      <c r="G9" s="437">
        <v>2</v>
      </c>
      <c r="H9" s="437">
        <v>2</v>
      </c>
      <c r="I9" s="438"/>
      <c r="J9" s="439">
        <v>2</v>
      </c>
      <c r="K9" s="437">
        <v>2</v>
      </c>
      <c r="L9" s="437">
        <v>2</v>
      </c>
      <c r="M9" s="438"/>
      <c r="N9" s="439"/>
      <c r="O9" s="437"/>
      <c r="P9" s="437"/>
      <c r="Q9" s="438"/>
      <c r="R9" s="439">
        <v>2</v>
      </c>
      <c r="S9" s="437">
        <v>2</v>
      </c>
      <c r="T9" s="437">
        <v>2</v>
      </c>
      <c r="U9" s="438"/>
      <c r="V9" s="439">
        <v>2</v>
      </c>
      <c r="W9" s="437">
        <v>2</v>
      </c>
      <c r="X9" s="437">
        <v>2</v>
      </c>
      <c r="Y9" s="438"/>
      <c r="Z9" s="439">
        <v>2</v>
      </c>
      <c r="AA9" s="437">
        <v>1</v>
      </c>
      <c r="AB9" s="437">
        <v>2</v>
      </c>
      <c r="AC9" s="440"/>
      <c r="AD9" s="3"/>
    </row>
    <row r="10" spans="1:30" ht="15" customHeight="1">
      <c r="A10" s="4" t="str">
        <f>M1A!A10</f>
        <v>Bahn 3</v>
      </c>
      <c r="B10" s="436">
        <v>2</v>
      </c>
      <c r="C10" s="437">
        <v>2</v>
      </c>
      <c r="D10" s="437">
        <v>1</v>
      </c>
      <c r="E10" s="438"/>
      <c r="F10" s="439">
        <v>2</v>
      </c>
      <c r="G10" s="437">
        <v>2</v>
      </c>
      <c r="H10" s="437">
        <v>1</v>
      </c>
      <c r="I10" s="438"/>
      <c r="J10" s="439">
        <v>2</v>
      </c>
      <c r="K10" s="437">
        <v>1</v>
      </c>
      <c r="L10" s="437">
        <v>2</v>
      </c>
      <c r="M10" s="438"/>
      <c r="N10" s="439"/>
      <c r="O10" s="437"/>
      <c r="P10" s="437"/>
      <c r="Q10" s="438"/>
      <c r="R10" s="439">
        <v>2</v>
      </c>
      <c r="S10" s="437">
        <v>2</v>
      </c>
      <c r="T10" s="437">
        <v>1</v>
      </c>
      <c r="U10" s="438"/>
      <c r="V10" s="439">
        <v>1</v>
      </c>
      <c r="W10" s="437">
        <v>2</v>
      </c>
      <c r="X10" s="437">
        <v>3</v>
      </c>
      <c r="Y10" s="438"/>
      <c r="Z10" s="439">
        <v>1</v>
      </c>
      <c r="AA10" s="437">
        <v>1</v>
      </c>
      <c r="AB10" s="437">
        <v>1</v>
      </c>
      <c r="AC10" s="440"/>
      <c r="AD10" s="3"/>
    </row>
    <row r="11" spans="1:30" ht="15" customHeight="1">
      <c r="A11" s="4" t="str">
        <f>M1A!A11</f>
        <v>Bahn 4</v>
      </c>
      <c r="B11" s="436">
        <v>5</v>
      </c>
      <c r="C11" s="437">
        <v>1</v>
      </c>
      <c r="D11" s="437">
        <v>2</v>
      </c>
      <c r="E11" s="438"/>
      <c r="F11" s="439">
        <v>1</v>
      </c>
      <c r="G11" s="437">
        <v>1</v>
      </c>
      <c r="H11" s="437">
        <v>1</v>
      </c>
      <c r="I11" s="438"/>
      <c r="J11" s="439">
        <v>4</v>
      </c>
      <c r="K11" s="437">
        <v>2</v>
      </c>
      <c r="L11" s="437">
        <v>1</v>
      </c>
      <c r="M11" s="438"/>
      <c r="N11" s="439"/>
      <c r="O11" s="437"/>
      <c r="P11" s="437"/>
      <c r="Q11" s="438"/>
      <c r="R11" s="439">
        <v>1</v>
      </c>
      <c r="S11" s="437">
        <v>2</v>
      </c>
      <c r="T11" s="437">
        <v>3</v>
      </c>
      <c r="U11" s="438"/>
      <c r="V11" s="439">
        <v>1</v>
      </c>
      <c r="W11" s="437">
        <v>1</v>
      </c>
      <c r="X11" s="437">
        <v>2</v>
      </c>
      <c r="Y11" s="438"/>
      <c r="Z11" s="439">
        <v>3</v>
      </c>
      <c r="AA11" s="437">
        <v>2</v>
      </c>
      <c r="AB11" s="437">
        <v>2</v>
      </c>
      <c r="AC11" s="440"/>
      <c r="AD11" s="3"/>
    </row>
    <row r="12" spans="1:30" ht="15" customHeight="1">
      <c r="A12" s="4" t="str">
        <f>M1A!A12</f>
        <v>Bahn 5</v>
      </c>
      <c r="B12" s="436">
        <v>3</v>
      </c>
      <c r="C12" s="437">
        <v>2</v>
      </c>
      <c r="D12" s="437">
        <v>2</v>
      </c>
      <c r="E12" s="438"/>
      <c r="F12" s="439">
        <v>2</v>
      </c>
      <c r="G12" s="437">
        <v>1</v>
      </c>
      <c r="H12" s="437">
        <v>3</v>
      </c>
      <c r="I12" s="438"/>
      <c r="J12" s="439">
        <v>1</v>
      </c>
      <c r="K12" s="437">
        <v>1</v>
      </c>
      <c r="L12" s="437">
        <v>1</v>
      </c>
      <c r="M12" s="438"/>
      <c r="N12" s="439"/>
      <c r="O12" s="437"/>
      <c r="P12" s="437"/>
      <c r="Q12" s="438"/>
      <c r="R12" s="439">
        <v>1</v>
      </c>
      <c r="S12" s="437">
        <v>3</v>
      </c>
      <c r="T12" s="437">
        <v>1</v>
      </c>
      <c r="U12" s="438"/>
      <c r="V12" s="439">
        <v>1</v>
      </c>
      <c r="W12" s="437">
        <v>2</v>
      </c>
      <c r="X12" s="437">
        <v>1</v>
      </c>
      <c r="Y12" s="438"/>
      <c r="Z12" s="439">
        <v>2</v>
      </c>
      <c r="AA12" s="437">
        <v>2</v>
      </c>
      <c r="AB12" s="437">
        <v>1</v>
      </c>
      <c r="AC12" s="440"/>
      <c r="AD12" s="3"/>
    </row>
    <row r="13" spans="1:30" ht="15" customHeight="1">
      <c r="A13" s="4" t="str">
        <f>M1A!A13</f>
        <v>Bahn 6</v>
      </c>
      <c r="B13" s="436">
        <v>2</v>
      </c>
      <c r="C13" s="437">
        <v>1</v>
      </c>
      <c r="D13" s="437">
        <v>2</v>
      </c>
      <c r="E13" s="438"/>
      <c r="F13" s="439">
        <v>2</v>
      </c>
      <c r="G13" s="437">
        <v>1</v>
      </c>
      <c r="H13" s="437">
        <v>1</v>
      </c>
      <c r="I13" s="438"/>
      <c r="J13" s="439">
        <v>2</v>
      </c>
      <c r="K13" s="437">
        <v>1</v>
      </c>
      <c r="L13" s="437">
        <v>1</v>
      </c>
      <c r="M13" s="438"/>
      <c r="N13" s="439"/>
      <c r="O13" s="437"/>
      <c r="P13" s="437"/>
      <c r="Q13" s="438"/>
      <c r="R13" s="439">
        <v>3</v>
      </c>
      <c r="S13" s="437">
        <v>1</v>
      </c>
      <c r="T13" s="437">
        <v>2</v>
      </c>
      <c r="U13" s="438"/>
      <c r="V13" s="439">
        <v>2</v>
      </c>
      <c r="W13" s="437">
        <v>1</v>
      </c>
      <c r="X13" s="437">
        <v>2</v>
      </c>
      <c r="Y13" s="438"/>
      <c r="Z13" s="439">
        <v>4</v>
      </c>
      <c r="AA13" s="437">
        <v>1</v>
      </c>
      <c r="AB13" s="437">
        <v>2</v>
      </c>
      <c r="AC13" s="440"/>
      <c r="AD13" s="3"/>
    </row>
    <row r="14" spans="1:30" ht="15" customHeight="1">
      <c r="A14" s="4" t="str">
        <f>M1A!A14</f>
        <v>Bahn 7</v>
      </c>
      <c r="B14" s="436">
        <v>2</v>
      </c>
      <c r="C14" s="437">
        <v>2</v>
      </c>
      <c r="D14" s="437">
        <v>2</v>
      </c>
      <c r="E14" s="438"/>
      <c r="F14" s="439">
        <v>1</v>
      </c>
      <c r="G14" s="437">
        <v>2</v>
      </c>
      <c r="H14" s="437">
        <v>1</v>
      </c>
      <c r="I14" s="438"/>
      <c r="J14" s="439">
        <v>2</v>
      </c>
      <c r="K14" s="437">
        <v>2</v>
      </c>
      <c r="L14" s="437">
        <v>2</v>
      </c>
      <c r="M14" s="438"/>
      <c r="N14" s="439"/>
      <c r="O14" s="437"/>
      <c r="P14" s="437"/>
      <c r="Q14" s="438"/>
      <c r="R14" s="439">
        <v>1</v>
      </c>
      <c r="S14" s="437">
        <v>2</v>
      </c>
      <c r="T14" s="437">
        <v>2</v>
      </c>
      <c r="U14" s="438"/>
      <c r="V14" s="439">
        <v>3</v>
      </c>
      <c r="W14" s="437">
        <v>2</v>
      </c>
      <c r="X14" s="437">
        <v>2</v>
      </c>
      <c r="Y14" s="438"/>
      <c r="Z14" s="439">
        <v>2</v>
      </c>
      <c r="AA14" s="437">
        <v>2</v>
      </c>
      <c r="AB14" s="437">
        <v>1</v>
      </c>
      <c r="AC14" s="440"/>
      <c r="AD14" s="3"/>
    </row>
    <row r="15" spans="1:30" ht="15" customHeight="1">
      <c r="A15" s="4" t="str">
        <f>M1A!A15</f>
        <v>Bahn 8</v>
      </c>
      <c r="B15" s="436">
        <v>2</v>
      </c>
      <c r="C15" s="437">
        <v>2</v>
      </c>
      <c r="D15" s="437">
        <v>1</v>
      </c>
      <c r="E15" s="438"/>
      <c r="F15" s="439">
        <v>2</v>
      </c>
      <c r="G15" s="437">
        <v>1</v>
      </c>
      <c r="H15" s="437">
        <v>1</v>
      </c>
      <c r="I15" s="438"/>
      <c r="J15" s="439">
        <v>2</v>
      </c>
      <c r="K15" s="437">
        <v>1</v>
      </c>
      <c r="L15" s="437">
        <v>2</v>
      </c>
      <c r="M15" s="438"/>
      <c r="N15" s="439"/>
      <c r="O15" s="437"/>
      <c r="P15" s="437"/>
      <c r="Q15" s="438"/>
      <c r="R15" s="439">
        <v>1</v>
      </c>
      <c r="S15" s="437">
        <v>2</v>
      </c>
      <c r="T15" s="437">
        <v>2</v>
      </c>
      <c r="U15" s="438"/>
      <c r="V15" s="439">
        <v>1</v>
      </c>
      <c r="W15" s="437">
        <v>2</v>
      </c>
      <c r="X15" s="437">
        <v>1</v>
      </c>
      <c r="Y15" s="438"/>
      <c r="Z15" s="439">
        <v>2</v>
      </c>
      <c r="AA15" s="437">
        <v>1</v>
      </c>
      <c r="AB15" s="437">
        <v>1</v>
      </c>
      <c r="AC15" s="440"/>
      <c r="AD15" s="3"/>
    </row>
    <row r="16" spans="1:30" ht="15" customHeight="1">
      <c r="A16" s="4" t="str">
        <f>M1A!A16</f>
        <v>Bahn 9</v>
      </c>
      <c r="B16" s="436">
        <v>2</v>
      </c>
      <c r="C16" s="437">
        <v>1</v>
      </c>
      <c r="D16" s="437">
        <v>2</v>
      </c>
      <c r="E16" s="438"/>
      <c r="F16" s="439">
        <v>2</v>
      </c>
      <c r="G16" s="437">
        <v>2</v>
      </c>
      <c r="H16" s="437">
        <v>1</v>
      </c>
      <c r="I16" s="438"/>
      <c r="J16" s="439">
        <v>2</v>
      </c>
      <c r="K16" s="437">
        <v>1</v>
      </c>
      <c r="L16" s="437">
        <v>2</v>
      </c>
      <c r="M16" s="438"/>
      <c r="N16" s="439"/>
      <c r="O16" s="437"/>
      <c r="P16" s="437"/>
      <c r="Q16" s="438"/>
      <c r="R16" s="439">
        <v>5</v>
      </c>
      <c r="S16" s="437">
        <v>2</v>
      </c>
      <c r="T16" s="437">
        <v>2</v>
      </c>
      <c r="U16" s="438"/>
      <c r="V16" s="439">
        <v>2</v>
      </c>
      <c r="W16" s="437">
        <v>1</v>
      </c>
      <c r="X16" s="437">
        <v>3</v>
      </c>
      <c r="Y16" s="438"/>
      <c r="Z16" s="439">
        <v>2</v>
      </c>
      <c r="AA16" s="437">
        <v>1</v>
      </c>
      <c r="AB16" s="437">
        <v>2</v>
      </c>
      <c r="AC16" s="440"/>
      <c r="AD16" s="3"/>
    </row>
    <row r="17" spans="1:30" ht="15" customHeight="1">
      <c r="A17" s="4" t="str">
        <f>M1A!A17</f>
        <v>Bahn 10</v>
      </c>
      <c r="B17" s="436">
        <v>2</v>
      </c>
      <c r="C17" s="437">
        <v>3</v>
      </c>
      <c r="D17" s="437">
        <v>2</v>
      </c>
      <c r="E17" s="438"/>
      <c r="F17" s="439">
        <v>2</v>
      </c>
      <c r="G17" s="437">
        <v>2</v>
      </c>
      <c r="H17" s="437">
        <v>1</v>
      </c>
      <c r="I17" s="438"/>
      <c r="J17" s="439">
        <v>2</v>
      </c>
      <c r="K17" s="437">
        <v>2</v>
      </c>
      <c r="L17" s="437">
        <v>2</v>
      </c>
      <c r="M17" s="438"/>
      <c r="N17" s="439"/>
      <c r="O17" s="437"/>
      <c r="P17" s="437"/>
      <c r="Q17" s="438"/>
      <c r="R17" s="439">
        <v>2</v>
      </c>
      <c r="S17" s="437">
        <v>2</v>
      </c>
      <c r="T17" s="437">
        <v>2</v>
      </c>
      <c r="U17" s="438"/>
      <c r="V17" s="439">
        <v>1</v>
      </c>
      <c r="W17" s="437">
        <v>4</v>
      </c>
      <c r="X17" s="437">
        <v>2</v>
      </c>
      <c r="Y17" s="438"/>
      <c r="Z17" s="439">
        <v>3</v>
      </c>
      <c r="AA17" s="437">
        <v>2</v>
      </c>
      <c r="AB17" s="437">
        <v>2</v>
      </c>
      <c r="AC17" s="440"/>
      <c r="AD17" s="3"/>
    </row>
    <row r="18" spans="1:30" ht="15" customHeight="1">
      <c r="A18" s="4" t="str">
        <f>M1A!A18</f>
        <v>Bahn 11</v>
      </c>
      <c r="B18" s="436">
        <v>2</v>
      </c>
      <c r="C18" s="437">
        <v>2</v>
      </c>
      <c r="D18" s="437">
        <v>1</v>
      </c>
      <c r="E18" s="438"/>
      <c r="F18" s="439">
        <v>1</v>
      </c>
      <c r="G18" s="437">
        <v>2</v>
      </c>
      <c r="H18" s="437">
        <v>2</v>
      </c>
      <c r="I18" s="438"/>
      <c r="J18" s="439">
        <v>1</v>
      </c>
      <c r="K18" s="437">
        <v>1</v>
      </c>
      <c r="L18" s="437">
        <v>2</v>
      </c>
      <c r="M18" s="438"/>
      <c r="N18" s="439"/>
      <c r="O18" s="437"/>
      <c r="P18" s="437"/>
      <c r="Q18" s="438"/>
      <c r="R18" s="439">
        <v>1</v>
      </c>
      <c r="S18" s="437">
        <v>2</v>
      </c>
      <c r="T18" s="437">
        <v>2</v>
      </c>
      <c r="U18" s="438"/>
      <c r="V18" s="439">
        <v>2</v>
      </c>
      <c r="W18" s="437">
        <v>1</v>
      </c>
      <c r="X18" s="437">
        <v>3</v>
      </c>
      <c r="Y18" s="438"/>
      <c r="Z18" s="439">
        <v>4</v>
      </c>
      <c r="AA18" s="437">
        <v>2</v>
      </c>
      <c r="AB18" s="437">
        <v>1</v>
      </c>
      <c r="AC18" s="440"/>
      <c r="AD18" s="3"/>
    </row>
    <row r="19" spans="1:30" ht="15" customHeight="1">
      <c r="A19" s="4" t="str">
        <f>M1A!A19</f>
        <v>Bahn 12</v>
      </c>
      <c r="B19" s="436">
        <v>1</v>
      </c>
      <c r="C19" s="437">
        <v>1</v>
      </c>
      <c r="D19" s="437">
        <v>1</v>
      </c>
      <c r="E19" s="438"/>
      <c r="F19" s="439">
        <v>1</v>
      </c>
      <c r="G19" s="437">
        <v>2</v>
      </c>
      <c r="H19" s="437">
        <v>1</v>
      </c>
      <c r="I19" s="438"/>
      <c r="J19" s="439">
        <v>1</v>
      </c>
      <c r="K19" s="437">
        <v>1</v>
      </c>
      <c r="L19" s="437">
        <v>1</v>
      </c>
      <c r="M19" s="438"/>
      <c r="N19" s="439"/>
      <c r="O19" s="437"/>
      <c r="P19" s="437"/>
      <c r="Q19" s="438"/>
      <c r="R19" s="439">
        <v>2</v>
      </c>
      <c r="S19" s="437">
        <v>1</v>
      </c>
      <c r="T19" s="437">
        <v>1</v>
      </c>
      <c r="U19" s="438"/>
      <c r="V19" s="439">
        <v>1</v>
      </c>
      <c r="W19" s="437">
        <v>1</v>
      </c>
      <c r="X19" s="437">
        <v>1</v>
      </c>
      <c r="Y19" s="438"/>
      <c r="Z19" s="439">
        <v>1</v>
      </c>
      <c r="AA19" s="437">
        <v>1</v>
      </c>
      <c r="AB19" s="437">
        <v>1</v>
      </c>
      <c r="AC19" s="440"/>
      <c r="AD19" s="3"/>
    </row>
    <row r="20" spans="1:30" ht="15" customHeight="1">
      <c r="A20" s="4" t="str">
        <f>M1A!A20</f>
        <v>Bahn 13</v>
      </c>
      <c r="B20" s="436">
        <v>3</v>
      </c>
      <c r="C20" s="437">
        <v>1</v>
      </c>
      <c r="D20" s="437">
        <v>1</v>
      </c>
      <c r="E20" s="438"/>
      <c r="F20" s="439">
        <v>3</v>
      </c>
      <c r="G20" s="437">
        <v>1</v>
      </c>
      <c r="H20" s="437">
        <v>2</v>
      </c>
      <c r="I20" s="438"/>
      <c r="J20" s="439">
        <v>1</v>
      </c>
      <c r="K20" s="437">
        <v>2</v>
      </c>
      <c r="L20" s="437">
        <v>2</v>
      </c>
      <c r="M20" s="438"/>
      <c r="N20" s="439"/>
      <c r="O20" s="437"/>
      <c r="P20" s="437"/>
      <c r="Q20" s="438"/>
      <c r="R20" s="439">
        <v>1</v>
      </c>
      <c r="S20" s="437">
        <v>2</v>
      </c>
      <c r="T20" s="437">
        <v>1</v>
      </c>
      <c r="U20" s="438"/>
      <c r="V20" s="439">
        <v>1</v>
      </c>
      <c r="W20" s="437">
        <v>1</v>
      </c>
      <c r="X20" s="437">
        <v>2</v>
      </c>
      <c r="Y20" s="438"/>
      <c r="Z20" s="439">
        <v>2</v>
      </c>
      <c r="AA20" s="437">
        <v>2</v>
      </c>
      <c r="AB20" s="437">
        <v>2</v>
      </c>
      <c r="AC20" s="440"/>
      <c r="AD20" s="3"/>
    </row>
    <row r="21" spans="1:30" ht="15" customHeight="1">
      <c r="A21" s="4" t="str">
        <f>M1A!A21</f>
        <v>Bahn 14</v>
      </c>
      <c r="B21" s="436">
        <v>2</v>
      </c>
      <c r="C21" s="437">
        <v>2</v>
      </c>
      <c r="D21" s="437">
        <v>1</v>
      </c>
      <c r="E21" s="438"/>
      <c r="F21" s="439">
        <v>2</v>
      </c>
      <c r="G21" s="437">
        <v>1</v>
      </c>
      <c r="H21" s="437">
        <v>1</v>
      </c>
      <c r="I21" s="438"/>
      <c r="J21" s="439">
        <v>1</v>
      </c>
      <c r="K21" s="437">
        <v>1</v>
      </c>
      <c r="L21" s="437">
        <v>2</v>
      </c>
      <c r="M21" s="438"/>
      <c r="N21" s="439"/>
      <c r="O21" s="437"/>
      <c r="P21" s="437"/>
      <c r="Q21" s="438"/>
      <c r="R21" s="439">
        <v>2</v>
      </c>
      <c r="S21" s="437">
        <v>2</v>
      </c>
      <c r="T21" s="437">
        <v>2</v>
      </c>
      <c r="U21" s="438"/>
      <c r="V21" s="439">
        <v>2</v>
      </c>
      <c r="W21" s="437">
        <v>1</v>
      </c>
      <c r="X21" s="437">
        <v>1</v>
      </c>
      <c r="Y21" s="438"/>
      <c r="Z21" s="439">
        <v>1</v>
      </c>
      <c r="AA21" s="437">
        <v>1</v>
      </c>
      <c r="AB21" s="437">
        <v>2</v>
      </c>
      <c r="AC21" s="440"/>
      <c r="AD21" s="3"/>
    </row>
    <row r="22" spans="1:30" ht="15" customHeight="1">
      <c r="A22" s="4" t="str">
        <f>M1A!A22</f>
        <v>Bahn 15</v>
      </c>
      <c r="B22" s="436">
        <v>1</v>
      </c>
      <c r="C22" s="437">
        <v>2</v>
      </c>
      <c r="D22" s="437">
        <v>1</v>
      </c>
      <c r="E22" s="438"/>
      <c r="F22" s="439">
        <v>2</v>
      </c>
      <c r="G22" s="437">
        <v>1</v>
      </c>
      <c r="H22" s="437">
        <v>1</v>
      </c>
      <c r="I22" s="438"/>
      <c r="J22" s="439">
        <v>2</v>
      </c>
      <c r="K22" s="437">
        <v>2</v>
      </c>
      <c r="L22" s="437">
        <v>2</v>
      </c>
      <c r="M22" s="438"/>
      <c r="N22" s="439"/>
      <c r="O22" s="437"/>
      <c r="P22" s="437"/>
      <c r="Q22" s="438"/>
      <c r="R22" s="439">
        <v>2</v>
      </c>
      <c r="S22" s="437">
        <v>2</v>
      </c>
      <c r="T22" s="437">
        <v>1</v>
      </c>
      <c r="U22" s="438"/>
      <c r="V22" s="439">
        <v>2</v>
      </c>
      <c r="W22" s="437">
        <v>2</v>
      </c>
      <c r="X22" s="437">
        <v>2</v>
      </c>
      <c r="Y22" s="438"/>
      <c r="Z22" s="439">
        <v>1</v>
      </c>
      <c r="AA22" s="437">
        <v>2</v>
      </c>
      <c r="AB22" s="437">
        <v>2</v>
      </c>
      <c r="AC22" s="440"/>
      <c r="AD22" s="3"/>
    </row>
    <row r="23" spans="1:30" ht="15" customHeight="1">
      <c r="A23" s="4" t="str">
        <f>M1A!A23</f>
        <v>Bahn 16</v>
      </c>
      <c r="B23" s="436">
        <v>2</v>
      </c>
      <c r="C23" s="437">
        <v>1</v>
      </c>
      <c r="D23" s="437">
        <v>1</v>
      </c>
      <c r="E23" s="438"/>
      <c r="F23" s="439">
        <v>1</v>
      </c>
      <c r="G23" s="437">
        <v>2</v>
      </c>
      <c r="H23" s="437">
        <v>1</v>
      </c>
      <c r="I23" s="438"/>
      <c r="J23" s="439">
        <v>2</v>
      </c>
      <c r="K23" s="437">
        <v>1</v>
      </c>
      <c r="L23" s="437">
        <v>1</v>
      </c>
      <c r="M23" s="438"/>
      <c r="N23" s="439"/>
      <c r="O23" s="437"/>
      <c r="P23" s="437"/>
      <c r="Q23" s="438"/>
      <c r="R23" s="439">
        <v>1</v>
      </c>
      <c r="S23" s="437">
        <v>1</v>
      </c>
      <c r="T23" s="437">
        <v>1</v>
      </c>
      <c r="U23" s="438"/>
      <c r="V23" s="439">
        <v>2</v>
      </c>
      <c r="W23" s="437">
        <v>2</v>
      </c>
      <c r="X23" s="437">
        <v>2</v>
      </c>
      <c r="Y23" s="438"/>
      <c r="Z23" s="439">
        <v>2</v>
      </c>
      <c r="AA23" s="437">
        <v>2</v>
      </c>
      <c r="AB23" s="437">
        <v>2</v>
      </c>
      <c r="AC23" s="440"/>
      <c r="AD23" s="3"/>
    </row>
    <row r="24" spans="1:30" ht="15" customHeight="1">
      <c r="A24" s="4" t="str">
        <f>M1A!A24</f>
        <v>Bahn 17</v>
      </c>
      <c r="B24" s="436">
        <v>2</v>
      </c>
      <c r="C24" s="437">
        <v>1</v>
      </c>
      <c r="D24" s="437">
        <v>2</v>
      </c>
      <c r="E24" s="438"/>
      <c r="F24" s="439">
        <v>2</v>
      </c>
      <c r="G24" s="437">
        <v>2</v>
      </c>
      <c r="H24" s="437">
        <v>2</v>
      </c>
      <c r="I24" s="438"/>
      <c r="J24" s="439">
        <v>2</v>
      </c>
      <c r="K24" s="437">
        <v>2</v>
      </c>
      <c r="L24" s="437">
        <v>2</v>
      </c>
      <c r="M24" s="438"/>
      <c r="N24" s="439"/>
      <c r="O24" s="437"/>
      <c r="P24" s="437"/>
      <c r="Q24" s="438"/>
      <c r="R24" s="439">
        <v>2</v>
      </c>
      <c r="S24" s="437">
        <v>2</v>
      </c>
      <c r="T24" s="437">
        <v>2</v>
      </c>
      <c r="U24" s="438"/>
      <c r="V24" s="439">
        <v>2</v>
      </c>
      <c r="W24" s="437">
        <v>2</v>
      </c>
      <c r="X24" s="437">
        <v>2</v>
      </c>
      <c r="Y24" s="438"/>
      <c r="Z24" s="439">
        <v>1</v>
      </c>
      <c r="AA24" s="437">
        <v>2</v>
      </c>
      <c r="AB24" s="437">
        <v>2</v>
      </c>
      <c r="AC24" s="440"/>
      <c r="AD24" s="3"/>
    </row>
    <row r="25" spans="1:30" ht="15" customHeight="1" thickBot="1">
      <c r="A25" s="4" t="str">
        <f>M1A!A25</f>
        <v>Bahn 18</v>
      </c>
      <c r="B25" s="441">
        <v>3</v>
      </c>
      <c r="C25" s="442">
        <v>2</v>
      </c>
      <c r="D25" s="442">
        <v>2</v>
      </c>
      <c r="E25" s="443"/>
      <c r="F25" s="444">
        <v>7</v>
      </c>
      <c r="G25" s="442">
        <v>1</v>
      </c>
      <c r="H25" s="442">
        <v>2</v>
      </c>
      <c r="I25" s="443"/>
      <c r="J25" s="444">
        <v>4</v>
      </c>
      <c r="K25" s="442">
        <v>2</v>
      </c>
      <c r="L25" s="442">
        <v>3</v>
      </c>
      <c r="M25" s="443"/>
      <c r="N25" s="444"/>
      <c r="O25" s="442"/>
      <c r="P25" s="442"/>
      <c r="Q25" s="443"/>
      <c r="R25" s="444">
        <v>2</v>
      </c>
      <c r="S25" s="442">
        <v>3</v>
      </c>
      <c r="T25" s="442">
        <v>4</v>
      </c>
      <c r="U25" s="443"/>
      <c r="V25" s="444">
        <v>3</v>
      </c>
      <c r="W25" s="442">
        <v>2</v>
      </c>
      <c r="X25" s="442">
        <v>2</v>
      </c>
      <c r="Y25" s="443"/>
      <c r="Z25" s="444">
        <v>4</v>
      </c>
      <c r="AA25" s="442">
        <v>6</v>
      </c>
      <c r="AB25" s="442">
        <v>3</v>
      </c>
      <c r="AC25" s="445"/>
      <c r="AD25" s="3"/>
    </row>
    <row r="26" spans="1:30" ht="15" customHeight="1" thickBot="1">
      <c r="A26" s="2"/>
      <c r="B26" s="387">
        <f t="shared" ref="B26:AC26" si="0">IF(SUM(B8:B25)&gt;0,SUM(B8:B25),"")</f>
        <v>40</v>
      </c>
      <c r="C26" s="388">
        <f t="shared" si="0"/>
        <v>30</v>
      </c>
      <c r="D26" s="388">
        <f t="shared" si="0"/>
        <v>27</v>
      </c>
      <c r="E26" s="389" t="str">
        <f t="shared" si="0"/>
        <v/>
      </c>
      <c r="F26" s="390">
        <f t="shared" si="0"/>
        <v>36</v>
      </c>
      <c r="G26" s="388">
        <f t="shared" si="0"/>
        <v>27</v>
      </c>
      <c r="H26" s="388">
        <f t="shared" si="0"/>
        <v>26</v>
      </c>
      <c r="I26" s="389" t="str">
        <f t="shared" si="0"/>
        <v/>
      </c>
      <c r="J26" s="390">
        <f t="shared" si="0"/>
        <v>35</v>
      </c>
      <c r="K26" s="388">
        <f t="shared" si="0"/>
        <v>27</v>
      </c>
      <c r="L26" s="388">
        <f t="shared" si="0"/>
        <v>31</v>
      </c>
      <c r="M26" s="389" t="str">
        <f t="shared" si="0"/>
        <v/>
      </c>
      <c r="N26" s="390" t="str">
        <f t="shared" si="0"/>
        <v/>
      </c>
      <c r="O26" s="388" t="str">
        <f t="shared" si="0"/>
        <v/>
      </c>
      <c r="P26" s="388" t="str">
        <f t="shared" si="0"/>
        <v/>
      </c>
      <c r="Q26" s="389" t="str">
        <f t="shared" si="0"/>
        <v/>
      </c>
      <c r="R26" s="390">
        <f t="shared" si="0"/>
        <v>32</v>
      </c>
      <c r="S26" s="388">
        <f t="shared" si="0"/>
        <v>34</v>
      </c>
      <c r="T26" s="388">
        <f t="shared" si="0"/>
        <v>33</v>
      </c>
      <c r="U26" s="389" t="str">
        <f t="shared" si="0"/>
        <v/>
      </c>
      <c r="V26" s="390">
        <f t="shared" si="0"/>
        <v>31</v>
      </c>
      <c r="W26" s="388">
        <f t="shared" si="0"/>
        <v>31</v>
      </c>
      <c r="X26" s="388">
        <f t="shared" si="0"/>
        <v>35</v>
      </c>
      <c r="Y26" s="389" t="str">
        <f t="shared" si="0"/>
        <v/>
      </c>
      <c r="Z26" s="390">
        <f t="shared" si="0"/>
        <v>39</v>
      </c>
      <c r="AA26" s="388">
        <f t="shared" si="0"/>
        <v>33</v>
      </c>
      <c r="AB26" s="388">
        <f t="shared" si="0"/>
        <v>30</v>
      </c>
      <c r="AC26" s="391" t="str">
        <f t="shared" si="0"/>
        <v/>
      </c>
      <c r="AD26" s="3"/>
    </row>
    <row r="27" spans="1:30" ht="15" customHeight="1" thickBot="1">
      <c r="A27" s="2" t="s">
        <v>103</v>
      </c>
      <c r="B27" s="392"/>
      <c r="C27" s="393"/>
      <c r="D27" s="393"/>
      <c r="E27" s="394"/>
      <c r="F27" s="395"/>
      <c r="G27" s="393"/>
      <c r="H27" s="393"/>
      <c r="I27" s="394"/>
      <c r="J27" s="395"/>
      <c r="K27" s="393"/>
      <c r="L27" s="393"/>
      <c r="M27" s="394"/>
      <c r="N27" s="395"/>
      <c r="O27" s="393"/>
      <c r="P27" s="393"/>
      <c r="Q27" s="394"/>
      <c r="R27" s="395"/>
      <c r="S27" s="393"/>
      <c r="T27" s="393"/>
      <c r="U27" s="394"/>
      <c r="V27" s="395"/>
      <c r="W27" s="393"/>
      <c r="X27" s="393"/>
      <c r="Y27" s="394"/>
      <c r="Z27" s="395"/>
      <c r="AA27" s="393"/>
      <c r="AB27" s="393"/>
      <c r="AC27" s="396"/>
      <c r="AD27" s="3"/>
    </row>
    <row r="28" spans="1:30" ht="15" customHeight="1" thickBot="1">
      <c r="A28" s="2"/>
      <c r="B28" s="548">
        <f>SUM(B26:E27)</f>
        <v>97</v>
      </c>
      <c r="C28" s="545"/>
      <c r="D28" s="545"/>
      <c r="E28" s="547"/>
      <c r="F28" s="544">
        <f>SUM(F26:I27)</f>
        <v>89</v>
      </c>
      <c r="G28" s="545"/>
      <c r="H28" s="545"/>
      <c r="I28" s="547"/>
      <c r="J28" s="544">
        <f>SUM(J26:M27)</f>
        <v>93</v>
      </c>
      <c r="K28" s="545"/>
      <c r="L28" s="545"/>
      <c r="M28" s="547"/>
      <c r="N28" s="544">
        <f>SUM(N26:Q27)</f>
        <v>0</v>
      </c>
      <c r="O28" s="545"/>
      <c r="P28" s="545"/>
      <c r="Q28" s="547"/>
      <c r="R28" s="544">
        <f>SUM(R26:U27)</f>
        <v>99</v>
      </c>
      <c r="S28" s="545"/>
      <c r="T28" s="545"/>
      <c r="U28" s="547"/>
      <c r="V28" s="544">
        <f>SUM(V26:Y27)</f>
        <v>97</v>
      </c>
      <c r="W28" s="545"/>
      <c r="X28" s="545"/>
      <c r="Y28" s="547"/>
      <c r="Z28" s="544">
        <f>SUM(Z26:AC27)</f>
        <v>102</v>
      </c>
      <c r="AA28" s="545"/>
      <c r="AB28" s="545"/>
      <c r="AC28" s="546"/>
      <c r="AD28" s="3"/>
    </row>
    <row r="29" spans="1:30" ht="15" customHeight="1">
      <c r="A29" s="2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6"/>
      <c r="AA29" s="6"/>
      <c r="AB29" s="6"/>
      <c r="AC29" s="6"/>
      <c r="AD29" s="3"/>
    </row>
    <row r="30" spans="1:30" ht="15" customHeight="1" thickBot="1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4"/>
      <c r="AA30" s="14"/>
      <c r="AB30" s="14"/>
      <c r="AC30" s="14"/>
      <c r="AD30" s="11"/>
    </row>
    <row r="31" spans="1:30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</sheetData>
  <mergeCells count="14">
    <mergeCell ref="V3:Y3"/>
    <mergeCell ref="Z3:AC3"/>
    <mergeCell ref="Z28:AC28"/>
    <mergeCell ref="V28:Y28"/>
    <mergeCell ref="B3:E3"/>
    <mergeCell ref="B28:E28"/>
    <mergeCell ref="F28:I28"/>
    <mergeCell ref="J28:M28"/>
    <mergeCell ref="N28:Q28"/>
    <mergeCell ref="R28:U28"/>
    <mergeCell ref="F3:I3"/>
    <mergeCell ref="J3:M3"/>
    <mergeCell ref="N3:Q3"/>
    <mergeCell ref="R3:U3"/>
  </mergeCells>
  <phoneticPr fontId="13" type="noConversion"/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Tabelle24">
    <pageSetUpPr fitToPage="1"/>
  </sheetPr>
  <dimension ref="A1:AE31"/>
  <sheetViews>
    <sheetView workbookViewId="0">
      <selection activeCell="AC2" sqref="AC2"/>
    </sheetView>
  </sheetViews>
  <sheetFormatPr baseColWidth="10" defaultRowHeight="12.75"/>
  <cols>
    <col min="1" max="1" width="14.140625" style="15" customWidth="1"/>
    <col min="2" max="29" width="3.5703125" style="15" customWidth="1"/>
    <col min="30" max="30" width="1.7109375" style="15" customWidth="1"/>
    <col min="31" max="31" width="2.7109375" style="15" customWidth="1"/>
    <col min="32" max="16384" width="11.42578125" style="45"/>
  </cols>
  <sheetData>
    <row r="1" spans="1:30" ht="24" customHeight="1" thickBot="1">
      <c r="A1" s="116" t="s">
        <v>102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53"/>
    </row>
    <row r="2" spans="1:30" ht="15" customHeight="1" thickBot="1">
      <c r="A2" s="80"/>
      <c r="B2" s="358" t="s">
        <v>26</v>
      </c>
      <c r="C2" s="355"/>
      <c r="D2" s="355"/>
      <c r="E2" s="197">
        <v>1</v>
      </c>
      <c r="F2" s="355" t="s">
        <v>27</v>
      </c>
      <c r="G2" s="355"/>
      <c r="H2" s="355"/>
      <c r="I2" s="197">
        <v>1</v>
      </c>
      <c r="J2" s="355" t="s">
        <v>28</v>
      </c>
      <c r="K2" s="355"/>
      <c r="L2" s="355"/>
      <c r="M2" s="197">
        <v>1</v>
      </c>
      <c r="N2" s="355" t="s">
        <v>29</v>
      </c>
      <c r="O2" s="355"/>
      <c r="P2" s="355"/>
      <c r="Q2" s="197">
        <v>0</v>
      </c>
      <c r="R2" s="355" t="s">
        <v>30</v>
      </c>
      <c r="S2" s="355"/>
      <c r="T2" s="355"/>
      <c r="U2" s="197">
        <v>1</v>
      </c>
      <c r="V2" s="355" t="s">
        <v>31</v>
      </c>
      <c r="W2" s="355"/>
      <c r="X2" s="355"/>
      <c r="Y2" s="197">
        <v>1</v>
      </c>
      <c r="Z2" s="355" t="s">
        <v>76</v>
      </c>
      <c r="AA2" s="355"/>
      <c r="AB2" s="355"/>
      <c r="AC2" s="121">
        <v>1</v>
      </c>
      <c r="AD2" s="3"/>
    </row>
    <row r="3" spans="1:30" ht="15" customHeight="1">
      <c r="A3" s="71" t="s">
        <v>24</v>
      </c>
      <c r="B3" s="542">
        <v>16</v>
      </c>
      <c r="C3" s="540"/>
      <c r="D3" s="540"/>
      <c r="E3" s="541"/>
      <c r="F3" s="539">
        <v>56</v>
      </c>
      <c r="G3" s="540"/>
      <c r="H3" s="540"/>
      <c r="I3" s="541"/>
      <c r="J3" s="539">
        <v>34</v>
      </c>
      <c r="K3" s="540"/>
      <c r="L3" s="540"/>
      <c r="M3" s="541"/>
      <c r="N3" s="539"/>
      <c r="O3" s="540"/>
      <c r="P3" s="540"/>
      <c r="Q3" s="541"/>
      <c r="R3" s="539">
        <v>11</v>
      </c>
      <c r="S3" s="540"/>
      <c r="T3" s="540"/>
      <c r="U3" s="541"/>
      <c r="V3" s="539">
        <v>7</v>
      </c>
      <c r="W3" s="540"/>
      <c r="X3" s="540"/>
      <c r="Y3" s="541"/>
      <c r="Z3" s="539">
        <v>49</v>
      </c>
      <c r="AA3" s="540"/>
      <c r="AB3" s="540"/>
      <c r="AC3" s="543"/>
      <c r="AD3" s="3"/>
    </row>
    <row r="4" spans="1:30" ht="15" customHeight="1">
      <c r="A4" s="72" t="s">
        <v>17</v>
      </c>
      <c r="B4" s="61">
        <f>IF(B3,IF(VLOOKUP(B3,'Info Spieler'!$A$2:$H$96,2)=0,"",VLOOKUP(B3,'Info Spieler'!$A$2:$H$96,2)),"")</f>
        <v>66085</v>
      </c>
      <c r="C4" s="62"/>
      <c r="D4" s="62"/>
      <c r="E4" s="63"/>
      <c r="F4" s="64">
        <f>IF(F3,IF(VLOOKUP(F3,'Info Spieler'!$A$2:$H$135,2)=0,"",VLOOKUP(F3,'Info Spieler'!$A$2:$H$96,2)),"")</f>
        <v>5839</v>
      </c>
      <c r="G4" s="62"/>
      <c r="H4" s="62"/>
      <c r="I4" s="63"/>
      <c r="J4" s="64">
        <f>IF(J3,IF(VLOOKUP(J3,'Info Spieler'!$A$2:$H$135,2)=0,"",VLOOKUP(J3,'Info Spieler'!$A$2:$H$96,2)),"")</f>
        <v>66481</v>
      </c>
      <c r="K4" s="62"/>
      <c r="L4" s="62"/>
      <c r="M4" s="63"/>
      <c r="N4" s="64" t="str">
        <f>IF(N3,IF(VLOOKUP(N3,'Info Spieler'!$A$2:$H$135,2)=0,"",VLOOKUP(N3,'Info Spieler'!$A$2:$H$96,2)),"")</f>
        <v/>
      </c>
      <c r="O4" s="62"/>
      <c r="P4" s="62"/>
      <c r="Q4" s="63"/>
      <c r="R4" s="64">
        <f>IF(R3,IF(VLOOKUP(R3,'Info Spieler'!$A$2:$H$135,2)=0,"",VLOOKUP(R3,'Info Spieler'!$A$2:$H$96,2)),"")</f>
        <v>36394</v>
      </c>
      <c r="S4" s="62"/>
      <c r="T4" s="62"/>
      <c r="U4" s="63"/>
      <c r="V4" s="64">
        <f>IF(V3,IF(VLOOKUP(V3,'Info Spieler'!$A$2:$H$135,2)=0,"",VLOOKUP(V3,'Info Spieler'!$A$2:$H$96,2)),"")</f>
        <v>3602</v>
      </c>
      <c r="W4" s="62"/>
      <c r="X4" s="62"/>
      <c r="Y4" s="63"/>
      <c r="Z4" s="66">
        <f>IF(Z3,IF(VLOOKUP(Z3,'Info Spieler'!$A$2:$H$135,2)=0,"",VLOOKUP(Z3,'Info Spieler'!$A$2:$H$96,2)),"")</f>
        <v>26404</v>
      </c>
      <c r="AA4" s="62"/>
      <c r="AB4" s="62"/>
      <c r="AC4" s="65"/>
      <c r="AD4" s="3"/>
    </row>
    <row r="5" spans="1:30" ht="15" customHeight="1">
      <c r="A5" s="72" t="s">
        <v>23</v>
      </c>
      <c r="B5" s="58" t="str">
        <f>IF(B3,IF(VLOOKUP(B3,'Info Spieler'!$A$2:$H$96,7)=0,"",VLOOKUP(B3,'Info Spieler'!$A$2:$H$96,7)),"")</f>
        <v>Dettmer-Melendez, Erik</v>
      </c>
      <c r="C5" s="54"/>
      <c r="D5" s="55"/>
      <c r="E5" s="56"/>
      <c r="F5" s="60" t="str">
        <f>IF(F3,IF(VLOOKUP(F3,'Info Spieler'!$A$2:$H$96,7)=0,"",VLOOKUP(F3,'Info Spieler'!$A$2:$H$96,7)),"")</f>
        <v>Hilbert, Georg</v>
      </c>
      <c r="G5" s="54"/>
      <c r="H5" s="55"/>
      <c r="I5" s="56"/>
      <c r="J5" s="60" t="str">
        <f>IF(J3,IF(VLOOKUP(J3,'Info Spieler'!$A$2:$H$96,7)=0,"",VLOOKUP(J3,'Info Spieler'!$A$2:$H$96,7)),"")</f>
        <v>Louven, Dennis</v>
      </c>
      <c r="K5" s="54"/>
      <c r="L5" s="55"/>
      <c r="M5" s="56"/>
      <c r="N5" s="60" t="str">
        <f>IF(N3,IF(VLOOKUP(N3,'Info Spieler'!$A$2:$H$96,7)=0,"",VLOOKUP(N3,'Info Spieler'!$A$2:$H$96,7)),"")</f>
        <v/>
      </c>
      <c r="O5" s="54"/>
      <c r="P5" s="55"/>
      <c r="Q5" s="56"/>
      <c r="R5" s="60" t="str">
        <f>IF(R3,IF(VLOOKUP(R3,'Info Spieler'!$A$2:$H$96,7)=0,"",VLOOKUP(R3,'Info Spieler'!$A$2:$H$96,7)),"")</f>
        <v>Schlüter, Wilfried</v>
      </c>
      <c r="S5" s="54"/>
      <c r="T5" s="55"/>
      <c r="U5" s="56"/>
      <c r="V5" s="60" t="str">
        <f>IF(V3,IF(VLOOKUP(V3,'Info Spieler'!$A$2:$H$96,7)=0,"",VLOOKUP(V3,'Info Spieler'!$A$2:$H$96,7)),"")</f>
        <v>Böttcher, Wilhelm</v>
      </c>
      <c r="W5" s="54"/>
      <c r="X5" s="55"/>
      <c r="Y5" s="56"/>
      <c r="Z5" s="59" t="str">
        <f>IF(Z3,IF(VLOOKUP(Z3,'Info Spieler'!$A$2:$H$96,7)=0,"",VLOOKUP(Z3,'Info Spieler'!$A$2:$H$96,7)),"")</f>
        <v>van der Wals, Wilfried</v>
      </c>
      <c r="AA5" s="54"/>
      <c r="AB5" s="55"/>
      <c r="AC5" s="57"/>
      <c r="AD5" s="3"/>
    </row>
    <row r="6" spans="1:30" ht="15" customHeight="1" thickBot="1">
      <c r="A6" s="73" t="s">
        <v>22</v>
      </c>
      <c r="B6" s="74" t="str">
        <f>IF(B3,IF(VLOOKUP(B3,'Info Spieler'!$A$2:$H$96,5)=0,"",VLOOKUP(B3,'Info Spieler'!$A$2:$H$96,5)),"")</f>
        <v>Schm</v>
      </c>
      <c r="C6" s="75"/>
      <c r="D6" s="76"/>
      <c r="E6" s="77"/>
      <c r="F6" s="78" t="str">
        <f>IF(F3,IF(VLOOKUP(F3,'Info Spieler'!$A$2:$H$96,5)=0,"",VLOOKUP(F3,'Info Spieler'!$A$2:$H$96,5)),"")</f>
        <v>Sm2</v>
      </c>
      <c r="G6" s="75"/>
      <c r="H6" s="76"/>
      <c r="I6" s="77"/>
      <c r="J6" s="78" t="str">
        <f>IF(J3,IF(VLOOKUP(J3,'Info Spieler'!$A$2:$H$96,5)=0,"",VLOOKUP(J3,'Info Spieler'!$A$2:$H$96,5)),"")</f>
        <v>Jm</v>
      </c>
      <c r="K6" s="75"/>
      <c r="L6" s="76"/>
      <c r="M6" s="77"/>
      <c r="N6" s="78" t="str">
        <f>IF(N3,IF(VLOOKUP(N3,'Info Spieler'!$A$2:$H$96,5)=0,"",VLOOKUP(N3,'Info Spieler'!$A$2:$H$96,5)),"")</f>
        <v/>
      </c>
      <c r="O6" s="75"/>
      <c r="P6" s="76"/>
      <c r="Q6" s="77"/>
      <c r="R6" s="78" t="str">
        <f>IF(R3,IF(VLOOKUP(R3,'Info Spieler'!$A$2:$H$96,5)=0,"",VLOOKUP(R3,'Info Spieler'!$A$2:$H$96,5)),"")</f>
        <v>Sm2</v>
      </c>
      <c r="S6" s="75"/>
      <c r="T6" s="76"/>
      <c r="U6" s="77"/>
      <c r="V6" s="78" t="str">
        <f>IF(V3,IF(VLOOKUP(V3,'Info Spieler'!$A$2:$H$96,5)=0,"",VLOOKUP(V3,'Info Spieler'!$A$2:$H$96,5)),"")</f>
        <v>Sm2</v>
      </c>
      <c r="W6" s="75"/>
      <c r="X6" s="76"/>
      <c r="Y6" s="77"/>
      <c r="Z6" s="76" t="str">
        <f>IF(Z3,IF(VLOOKUP(Z3,'Info Spieler'!$A$2:$H$96,5)=0,"",VLOOKUP(Z3,'Info Spieler'!$A$2:$H$96,5)),"")</f>
        <v>Sm1</v>
      </c>
      <c r="AA6" s="75"/>
      <c r="AB6" s="76"/>
      <c r="AC6" s="79"/>
      <c r="AD6" s="3"/>
    </row>
    <row r="7" spans="1:30" ht="15" customHeight="1" thickBot="1">
      <c r="A7" s="72" t="s">
        <v>20</v>
      </c>
      <c r="B7" s="359" t="str">
        <f>IF(B3,IF(VLOOKUP(B3,'Info Spieler'!$A$2:$H$96,6)=0,"",VLOOKUP(B3,'Info Spieler'!$A$2:$H$96,6)),"")</f>
        <v>VfB Osnabrück I</v>
      </c>
      <c r="C7" s="357"/>
      <c r="D7" s="356"/>
      <c r="E7" s="356"/>
      <c r="F7" s="356" t="str">
        <f>IF(F3,IF(VLOOKUP(F3,'Info Spieler'!$A$2:$H$96,6)=0,"",VLOOKUP(F3,'Info Spieler'!$A$2:$H$96,6)),"")</f>
        <v>1. MGC Epe</v>
      </c>
      <c r="G7" s="357"/>
      <c r="H7" s="356"/>
      <c r="I7" s="356"/>
      <c r="J7" s="356" t="str">
        <f>IF(J3,IF(VLOOKUP(J3,'Info Spieler'!$A$2:$H$96,6)=0,"",VLOOKUP(J3,'Info Spieler'!$A$2:$H$96,6)),"")</f>
        <v>MC GM-Hütte</v>
      </c>
      <c r="K7" s="357"/>
      <c r="L7" s="356"/>
      <c r="M7" s="356"/>
      <c r="N7" s="356" t="str">
        <f>IF(N3,IF(VLOOKUP(N3,'Info Spieler'!$A$2:$H$96,6)=0,"",VLOOKUP(N3,'Info Spieler'!$A$2:$H$96,6)),"")</f>
        <v/>
      </c>
      <c r="O7" s="357"/>
      <c r="P7" s="356"/>
      <c r="Q7" s="356"/>
      <c r="R7" s="356" t="str">
        <f>IF(R3,IF(VLOOKUP(R3,'Info Spieler'!$A$2:$H$96,6)=0,"",VLOOKUP(R3,'Info Spieler'!$A$2:$H$96,6)),"")</f>
        <v>VfB Osnabrück II</v>
      </c>
      <c r="S7" s="357"/>
      <c r="T7" s="356"/>
      <c r="U7" s="356"/>
      <c r="V7" s="356" t="str">
        <f>IF(V3,IF(VLOOKUP(V3,'Info Spieler'!$A$2:$H$96,6)=0,"",VLOOKUP(V3,'Info Spieler'!$A$2:$H$96,6)),"")</f>
        <v>VfB Osnabrück II</v>
      </c>
      <c r="W7" s="357"/>
      <c r="X7" s="356"/>
      <c r="Y7" s="356"/>
      <c r="Z7" s="356" t="str">
        <f>IF(Z3,IF(VLOOKUP(Z3,'Info Spieler'!$A$2:$H$96,6)=0,"",VLOOKUP(Z3,'Info Spieler'!$A$2:$H$96,6)),"")</f>
        <v>1. MGC Epe</v>
      </c>
      <c r="AA7" s="357"/>
      <c r="AB7" s="356"/>
      <c r="AC7" s="360"/>
      <c r="AD7" s="3"/>
    </row>
    <row r="8" spans="1:30" ht="15" customHeight="1">
      <c r="A8" s="4" t="str">
        <f>M1A!A8</f>
        <v>Bahn 1</v>
      </c>
      <c r="B8" s="431">
        <v>2</v>
      </c>
      <c r="C8" s="432">
        <v>2</v>
      </c>
      <c r="D8" s="432">
        <v>1</v>
      </c>
      <c r="E8" s="433"/>
      <c r="F8" s="434">
        <v>1</v>
      </c>
      <c r="G8" s="432">
        <v>1</v>
      </c>
      <c r="H8" s="432">
        <v>1</v>
      </c>
      <c r="I8" s="433"/>
      <c r="J8" s="434">
        <v>1</v>
      </c>
      <c r="K8" s="432">
        <v>2</v>
      </c>
      <c r="L8" s="432">
        <v>1</v>
      </c>
      <c r="M8" s="433"/>
      <c r="N8" s="434"/>
      <c r="O8" s="432"/>
      <c r="P8" s="432"/>
      <c r="Q8" s="433"/>
      <c r="R8" s="434">
        <v>1</v>
      </c>
      <c r="S8" s="15">
        <v>2</v>
      </c>
      <c r="T8" s="15">
        <v>1</v>
      </c>
      <c r="U8" s="433"/>
      <c r="V8" s="434">
        <v>1</v>
      </c>
      <c r="W8" s="432">
        <v>2</v>
      </c>
      <c r="X8" s="432">
        <v>2</v>
      </c>
      <c r="Y8" s="433"/>
      <c r="Z8" s="434">
        <v>2</v>
      </c>
      <c r="AA8" s="432">
        <v>2</v>
      </c>
      <c r="AB8" s="432">
        <v>1</v>
      </c>
      <c r="AC8" s="435"/>
      <c r="AD8" s="3"/>
    </row>
    <row r="9" spans="1:30" ht="15" customHeight="1">
      <c r="A9" s="4" t="str">
        <f>M1A!A9</f>
        <v>Bahn 2</v>
      </c>
      <c r="B9" s="436">
        <v>2</v>
      </c>
      <c r="C9" s="437">
        <v>1</v>
      </c>
      <c r="D9" s="437">
        <v>2</v>
      </c>
      <c r="E9" s="438"/>
      <c r="F9" s="439">
        <v>2</v>
      </c>
      <c r="G9" s="437">
        <v>2</v>
      </c>
      <c r="H9" s="437">
        <v>2</v>
      </c>
      <c r="I9" s="438"/>
      <c r="J9" s="439">
        <v>2</v>
      </c>
      <c r="K9" s="437">
        <v>2</v>
      </c>
      <c r="L9" s="437">
        <v>2</v>
      </c>
      <c r="M9" s="438"/>
      <c r="N9" s="439"/>
      <c r="O9" s="437"/>
      <c r="P9" s="437"/>
      <c r="Q9" s="438"/>
      <c r="R9" s="439">
        <v>2</v>
      </c>
      <c r="S9" s="15">
        <v>2</v>
      </c>
      <c r="T9" s="15">
        <v>2</v>
      </c>
      <c r="U9" s="438"/>
      <c r="V9" s="439">
        <v>2</v>
      </c>
      <c r="W9" s="437">
        <v>2</v>
      </c>
      <c r="X9" s="437">
        <v>2</v>
      </c>
      <c r="Y9" s="438"/>
      <c r="Z9" s="439">
        <v>2</v>
      </c>
      <c r="AA9" s="437">
        <v>2</v>
      </c>
      <c r="AB9" s="437">
        <v>2</v>
      </c>
      <c r="AC9" s="440"/>
      <c r="AD9" s="3"/>
    </row>
    <row r="10" spans="1:30" ht="15" customHeight="1">
      <c r="A10" s="4" t="str">
        <f>M1A!A10</f>
        <v>Bahn 3</v>
      </c>
      <c r="B10" s="436">
        <v>2</v>
      </c>
      <c r="C10" s="437">
        <v>1</v>
      </c>
      <c r="D10" s="437">
        <v>2</v>
      </c>
      <c r="E10" s="438"/>
      <c r="F10" s="439">
        <v>2</v>
      </c>
      <c r="G10" s="437">
        <v>2</v>
      </c>
      <c r="H10" s="437">
        <v>2</v>
      </c>
      <c r="I10" s="438"/>
      <c r="J10" s="439">
        <v>4</v>
      </c>
      <c r="K10" s="437">
        <v>3</v>
      </c>
      <c r="L10" s="437">
        <v>2</v>
      </c>
      <c r="M10" s="438"/>
      <c r="N10" s="439"/>
      <c r="O10" s="437"/>
      <c r="P10" s="437"/>
      <c r="Q10" s="438"/>
      <c r="R10" s="439">
        <v>2</v>
      </c>
      <c r="S10" s="15">
        <v>1</v>
      </c>
      <c r="T10" s="15">
        <v>2</v>
      </c>
      <c r="U10" s="438"/>
      <c r="V10" s="439">
        <v>2</v>
      </c>
      <c r="W10" s="437">
        <v>1</v>
      </c>
      <c r="X10" s="437">
        <v>1</v>
      </c>
      <c r="Y10" s="438"/>
      <c r="Z10" s="439">
        <v>1</v>
      </c>
      <c r="AA10" s="437">
        <v>1</v>
      </c>
      <c r="AB10" s="437">
        <v>2</v>
      </c>
      <c r="AC10" s="440"/>
      <c r="AD10" s="3"/>
    </row>
    <row r="11" spans="1:30" ht="15" customHeight="1">
      <c r="A11" s="4" t="str">
        <f>M1A!A11</f>
        <v>Bahn 4</v>
      </c>
      <c r="B11" s="436">
        <v>3</v>
      </c>
      <c r="C11" s="437">
        <v>2</v>
      </c>
      <c r="D11" s="437">
        <v>2</v>
      </c>
      <c r="E11" s="438"/>
      <c r="F11" s="439">
        <v>1</v>
      </c>
      <c r="G11" s="437">
        <v>1</v>
      </c>
      <c r="H11" s="437">
        <v>1</v>
      </c>
      <c r="I11" s="438"/>
      <c r="J11" s="439">
        <v>3</v>
      </c>
      <c r="K11" s="437">
        <v>2</v>
      </c>
      <c r="L11" s="437">
        <v>1</v>
      </c>
      <c r="M11" s="438"/>
      <c r="N11" s="439"/>
      <c r="O11" s="437"/>
      <c r="P11" s="437"/>
      <c r="Q11" s="438"/>
      <c r="R11" s="439">
        <v>1</v>
      </c>
      <c r="S11" s="15">
        <v>2</v>
      </c>
      <c r="T11" s="15">
        <v>5</v>
      </c>
      <c r="U11" s="438"/>
      <c r="V11" s="439">
        <v>2</v>
      </c>
      <c r="W11" s="437">
        <v>1</v>
      </c>
      <c r="X11" s="437">
        <v>3</v>
      </c>
      <c r="Y11" s="438"/>
      <c r="Z11" s="439">
        <v>2</v>
      </c>
      <c r="AA11" s="437">
        <v>1</v>
      </c>
      <c r="AB11" s="437">
        <v>3</v>
      </c>
      <c r="AC11" s="440"/>
      <c r="AD11" s="3"/>
    </row>
    <row r="12" spans="1:30" ht="15" customHeight="1">
      <c r="A12" s="4" t="str">
        <f>M1A!A12</f>
        <v>Bahn 5</v>
      </c>
      <c r="B12" s="436">
        <v>2</v>
      </c>
      <c r="C12" s="437">
        <v>2</v>
      </c>
      <c r="D12" s="437">
        <v>2</v>
      </c>
      <c r="E12" s="438"/>
      <c r="F12" s="439">
        <v>3</v>
      </c>
      <c r="G12" s="437">
        <v>1</v>
      </c>
      <c r="H12" s="437">
        <v>1</v>
      </c>
      <c r="I12" s="438"/>
      <c r="J12" s="439">
        <v>1</v>
      </c>
      <c r="K12" s="437">
        <v>2</v>
      </c>
      <c r="L12" s="437">
        <v>2</v>
      </c>
      <c r="M12" s="438"/>
      <c r="N12" s="439"/>
      <c r="O12" s="437"/>
      <c r="P12" s="437"/>
      <c r="Q12" s="438"/>
      <c r="R12" s="439">
        <v>1</v>
      </c>
      <c r="S12" s="15">
        <v>1</v>
      </c>
      <c r="T12" s="15">
        <v>2</v>
      </c>
      <c r="U12" s="438"/>
      <c r="V12" s="439">
        <v>2</v>
      </c>
      <c r="W12" s="437">
        <v>1</v>
      </c>
      <c r="X12" s="437">
        <v>2</v>
      </c>
      <c r="Y12" s="438"/>
      <c r="Z12" s="439">
        <v>2</v>
      </c>
      <c r="AA12" s="437">
        <v>2</v>
      </c>
      <c r="AB12" s="437">
        <v>1</v>
      </c>
      <c r="AC12" s="440"/>
      <c r="AD12" s="3"/>
    </row>
    <row r="13" spans="1:30" ht="15" customHeight="1">
      <c r="A13" s="4" t="str">
        <f>M1A!A13</f>
        <v>Bahn 6</v>
      </c>
      <c r="B13" s="436">
        <v>2</v>
      </c>
      <c r="C13" s="437">
        <v>2</v>
      </c>
      <c r="D13" s="437">
        <v>2</v>
      </c>
      <c r="E13" s="438"/>
      <c r="F13" s="439">
        <v>1</v>
      </c>
      <c r="G13" s="437">
        <v>1</v>
      </c>
      <c r="H13" s="437">
        <v>1</v>
      </c>
      <c r="I13" s="438"/>
      <c r="J13" s="439">
        <v>4</v>
      </c>
      <c r="K13" s="437">
        <v>1</v>
      </c>
      <c r="L13" s="437">
        <v>1</v>
      </c>
      <c r="M13" s="438"/>
      <c r="N13" s="439"/>
      <c r="O13" s="437"/>
      <c r="P13" s="437"/>
      <c r="Q13" s="438"/>
      <c r="R13" s="439">
        <v>2</v>
      </c>
      <c r="S13" s="15">
        <v>4</v>
      </c>
      <c r="T13" s="15">
        <v>2</v>
      </c>
      <c r="U13" s="438"/>
      <c r="V13" s="439">
        <v>1</v>
      </c>
      <c r="W13" s="437">
        <v>2</v>
      </c>
      <c r="X13" s="437">
        <v>2</v>
      </c>
      <c r="Y13" s="438"/>
      <c r="Z13" s="439">
        <v>1</v>
      </c>
      <c r="AA13" s="437">
        <v>1</v>
      </c>
      <c r="AB13" s="437">
        <v>1</v>
      </c>
      <c r="AC13" s="440"/>
      <c r="AD13" s="3"/>
    </row>
    <row r="14" spans="1:30" ht="15" customHeight="1">
      <c r="A14" s="4" t="str">
        <f>M1A!A14</f>
        <v>Bahn 7</v>
      </c>
      <c r="B14" s="436">
        <v>3</v>
      </c>
      <c r="C14" s="437">
        <v>2</v>
      </c>
      <c r="D14" s="437">
        <v>1</v>
      </c>
      <c r="E14" s="438"/>
      <c r="F14" s="439">
        <v>2</v>
      </c>
      <c r="G14" s="437">
        <v>2</v>
      </c>
      <c r="H14" s="437">
        <v>1</v>
      </c>
      <c r="I14" s="438"/>
      <c r="J14" s="439">
        <v>2</v>
      </c>
      <c r="K14" s="437">
        <v>2</v>
      </c>
      <c r="L14" s="437">
        <v>2</v>
      </c>
      <c r="M14" s="438"/>
      <c r="N14" s="439"/>
      <c r="O14" s="437"/>
      <c r="P14" s="437"/>
      <c r="Q14" s="438"/>
      <c r="R14" s="439">
        <v>2</v>
      </c>
      <c r="S14" s="15">
        <v>2</v>
      </c>
      <c r="T14" s="15">
        <v>2</v>
      </c>
      <c r="U14" s="438"/>
      <c r="V14" s="439">
        <v>2</v>
      </c>
      <c r="W14" s="437">
        <v>2</v>
      </c>
      <c r="X14" s="437">
        <v>1</v>
      </c>
      <c r="Y14" s="438"/>
      <c r="Z14" s="439">
        <v>2</v>
      </c>
      <c r="AA14" s="437">
        <v>2</v>
      </c>
      <c r="AB14" s="437">
        <v>1</v>
      </c>
      <c r="AC14" s="440"/>
      <c r="AD14" s="3"/>
    </row>
    <row r="15" spans="1:30" ht="15" customHeight="1">
      <c r="A15" s="4" t="str">
        <f>M1A!A15</f>
        <v>Bahn 8</v>
      </c>
      <c r="B15" s="436">
        <v>1</v>
      </c>
      <c r="C15" s="437">
        <v>2</v>
      </c>
      <c r="D15" s="437">
        <v>2</v>
      </c>
      <c r="E15" s="438"/>
      <c r="F15" s="439">
        <v>2</v>
      </c>
      <c r="G15" s="437">
        <v>2</v>
      </c>
      <c r="H15" s="437">
        <v>2</v>
      </c>
      <c r="I15" s="438"/>
      <c r="J15" s="439">
        <v>2</v>
      </c>
      <c r="K15" s="437">
        <v>2</v>
      </c>
      <c r="L15" s="437">
        <v>2</v>
      </c>
      <c r="M15" s="438"/>
      <c r="N15" s="439"/>
      <c r="O15" s="437"/>
      <c r="P15" s="437"/>
      <c r="Q15" s="438"/>
      <c r="R15" s="439">
        <v>2</v>
      </c>
      <c r="S15" s="15">
        <v>2</v>
      </c>
      <c r="T15" s="15">
        <v>2</v>
      </c>
      <c r="U15" s="438"/>
      <c r="V15" s="439">
        <v>2</v>
      </c>
      <c r="W15" s="437">
        <v>2</v>
      </c>
      <c r="X15" s="437">
        <v>2</v>
      </c>
      <c r="Y15" s="438"/>
      <c r="Z15" s="439">
        <v>1</v>
      </c>
      <c r="AA15" s="437">
        <v>2</v>
      </c>
      <c r="AB15" s="437">
        <v>2</v>
      </c>
      <c r="AC15" s="440"/>
      <c r="AD15" s="3"/>
    </row>
    <row r="16" spans="1:30" ht="15" customHeight="1">
      <c r="A16" s="4" t="str">
        <f>M1A!A16</f>
        <v>Bahn 9</v>
      </c>
      <c r="B16" s="436">
        <v>2</v>
      </c>
      <c r="C16" s="437">
        <v>2</v>
      </c>
      <c r="D16" s="437">
        <v>2</v>
      </c>
      <c r="E16" s="438"/>
      <c r="F16" s="439">
        <v>2</v>
      </c>
      <c r="G16" s="437">
        <v>1</v>
      </c>
      <c r="H16" s="437">
        <v>2</v>
      </c>
      <c r="I16" s="438"/>
      <c r="J16" s="439">
        <v>1</v>
      </c>
      <c r="K16" s="437">
        <v>1</v>
      </c>
      <c r="L16" s="437">
        <v>1</v>
      </c>
      <c r="M16" s="438"/>
      <c r="N16" s="439"/>
      <c r="O16" s="437"/>
      <c r="P16" s="437"/>
      <c r="Q16" s="438"/>
      <c r="R16" s="439">
        <v>2</v>
      </c>
      <c r="S16" s="15">
        <v>2</v>
      </c>
      <c r="T16" s="15">
        <v>1</v>
      </c>
      <c r="U16" s="438"/>
      <c r="V16" s="439">
        <v>2</v>
      </c>
      <c r="W16" s="437">
        <v>1</v>
      </c>
      <c r="X16" s="437">
        <v>2</v>
      </c>
      <c r="Y16" s="438"/>
      <c r="Z16" s="439">
        <v>1</v>
      </c>
      <c r="AA16" s="437">
        <v>2</v>
      </c>
      <c r="AB16" s="437">
        <v>3</v>
      </c>
      <c r="AC16" s="440"/>
      <c r="AD16" s="3"/>
    </row>
    <row r="17" spans="1:30" ht="15" customHeight="1">
      <c r="A17" s="4" t="str">
        <f>M1A!A17</f>
        <v>Bahn 10</v>
      </c>
      <c r="B17" s="436">
        <v>2</v>
      </c>
      <c r="C17" s="437">
        <v>2</v>
      </c>
      <c r="D17" s="437">
        <v>2</v>
      </c>
      <c r="E17" s="438"/>
      <c r="F17" s="439">
        <v>2</v>
      </c>
      <c r="G17" s="437">
        <v>2</v>
      </c>
      <c r="H17" s="437">
        <v>2</v>
      </c>
      <c r="I17" s="438"/>
      <c r="J17" s="439">
        <v>2</v>
      </c>
      <c r="K17" s="437">
        <v>1</v>
      </c>
      <c r="L17" s="437">
        <v>1</v>
      </c>
      <c r="M17" s="438"/>
      <c r="N17" s="439"/>
      <c r="O17" s="437"/>
      <c r="P17" s="437"/>
      <c r="Q17" s="438"/>
      <c r="R17" s="439">
        <v>1</v>
      </c>
      <c r="S17" s="15">
        <v>2</v>
      </c>
      <c r="T17" s="15">
        <v>2</v>
      </c>
      <c r="U17" s="438"/>
      <c r="V17" s="439">
        <v>2</v>
      </c>
      <c r="W17" s="437">
        <v>1</v>
      </c>
      <c r="X17" s="437">
        <v>2</v>
      </c>
      <c r="Y17" s="438"/>
      <c r="Z17" s="439">
        <v>2</v>
      </c>
      <c r="AA17" s="437">
        <v>2</v>
      </c>
      <c r="AB17" s="437">
        <v>2</v>
      </c>
      <c r="AC17" s="440"/>
      <c r="AD17" s="3"/>
    </row>
    <row r="18" spans="1:30" ht="15" customHeight="1">
      <c r="A18" s="4" t="str">
        <f>M1A!A18</f>
        <v>Bahn 11</v>
      </c>
      <c r="B18" s="436">
        <v>2</v>
      </c>
      <c r="C18" s="437">
        <v>2</v>
      </c>
      <c r="D18" s="437">
        <v>2</v>
      </c>
      <c r="E18" s="438"/>
      <c r="F18" s="439">
        <v>1</v>
      </c>
      <c r="G18" s="437">
        <v>1</v>
      </c>
      <c r="H18" s="437">
        <v>2</v>
      </c>
      <c r="I18" s="438"/>
      <c r="J18" s="439">
        <v>1</v>
      </c>
      <c r="K18" s="437">
        <v>2</v>
      </c>
      <c r="L18" s="437">
        <v>1</v>
      </c>
      <c r="M18" s="438"/>
      <c r="N18" s="439"/>
      <c r="O18" s="437"/>
      <c r="P18" s="437"/>
      <c r="Q18" s="438"/>
      <c r="R18" s="439">
        <v>1</v>
      </c>
      <c r="S18" s="15">
        <v>2</v>
      </c>
      <c r="T18" s="15">
        <v>1</v>
      </c>
      <c r="U18" s="438"/>
      <c r="V18" s="439">
        <v>2</v>
      </c>
      <c r="W18" s="437">
        <v>1</v>
      </c>
      <c r="X18" s="437">
        <v>2</v>
      </c>
      <c r="Y18" s="438"/>
      <c r="Z18" s="439">
        <v>1</v>
      </c>
      <c r="AA18" s="437">
        <v>2</v>
      </c>
      <c r="AB18" s="437">
        <v>3</v>
      </c>
      <c r="AC18" s="440"/>
      <c r="AD18" s="3"/>
    </row>
    <row r="19" spans="1:30" ht="15" customHeight="1">
      <c r="A19" s="4" t="str">
        <f>M1A!A19</f>
        <v>Bahn 12</v>
      </c>
      <c r="B19" s="436">
        <v>2</v>
      </c>
      <c r="C19" s="437">
        <v>1</v>
      </c>
      <c r="D19" s="437">
        <v>1</v>
      </c>
      <c r="E19" s="438"/>
      <c r="F19" s="439">
        <v>1</v>
      </c>
      <c r="G19" s="437">
        <v>1</v>
      </c>
      <c r="H19" s="437">
        <v>1</v>
      </c>
      <c r="I19" s="438"/>
      <c r="J19" s="439">
        <v>2</v>
      </c>
      <c r="K19" s="437">
        <v>2</v>
      </c>
      <c r="L19" s="437">
        <v>1</v>
      </c>
      <c r="M19" s="438"/>
      <c r="N19" s="439"/>
      <c r="O19" s="437"/>
      <c r="P19" s="437"/>
      <c r="Q19" s="438"/>
      <c r="R19" s="439">
        <v>2</v>
      </c>
      <c r="S19" s="15">
        <v>2</v>
      </c>
      <c r="T19" s="15">
        <v>1</v>
      </c>
      <c r="U19" s="438"/>
      <c r="V19" s="439">
        <v>1</v>
      </c>
      <c r="W19" s="437">
        <v>1</v>
      </c>
      <c r="X19" s="437">
        <v>1</v>
      </c>
      <c r="Y19" s="438"/>
      <c r="Z19" s="439">
        <v>1</v>
      </c>
      <c r="AA19" s="437">
        <v>1</v>
      </c>
      <c r="AB19" s="437">
        <v>2</v>
      </c>
      <c r="AC19" s="440"/>
      <c r="AD19" s="3"/>
    </row>
    <row r="20" spans="1:30" ht="15" customHeight="1">
      <c r="A20" s="4" t="str">
        <f>M1A!A20</f>
        <v>Bahn 13</v>
      </c>
      <c r="B20" s="436">
        <v>1</v>
      </c>
      <c r="C20" s="437">
        <v>2</v>
      </c>
      <c r="D20" s="437">
        <v>1</v>
      </c>
      <c r="E20" s="438"/>
      <c r="F20" s="439">
        <v>2</v>
      </c>
      <c r="G20" s="437">
        <v>2</v>
      </c>
      <c r="H20" s="437">
        <v>2</v>
      </c>
      <c r="I20" s="438"/>
      <c r="J20" s="439">
        <v>1</v>
      </c>
      <c r="K20" s="437">
        <v>1</v>
      </c>
      <c r="L20" s="437">
        <v>1</v>
      </c>
      <c r="M20" s="438"/>
      <c r="N20" s="439"/>
      <c r="O20" s="437"/>
      <c r="P20" s="437"/>
      <c r="Q20" s="438"/>
      <c r="R20" s="439">
        <v>1</v>
      </c>
      <c r="S20" s="15">
        <v>1</v>
      </c>
      <c r="T20" s="15">
        <v>1</v>
      </c>
      <c r="U20" s="438"/>
      <c r="V20" s="439">
        <v>2</v>
      </c>
      <c r="W20" s="437">
        <v>2</v>
      </c>
      <c r="X20" s="437">
        <v>4</v>
      </c>
      <c r="Y20" s="438"/>
      <c r="Z20" s="439">
        <v>2</v>
      </c>
      <c r="AA20" s="437">
        <v>1</v>
      </c>
      <c r="AB20" s="437">
        <v>2</v>
      </c>
      <c r="AC20" s="440"/>
      <c r="AD20" s="3"/>
    </row>
    <row r="21" spans="1:30" ht="15" customHeight="1">
      <c r="A21" s="4" t="str">
        <f>M1A!A21</f>
        <v>Bahn 14</v>
      </c>
      <c r="B21" s="436">
        <v>2</v>
      </c>
      <c r="C21" s="437">
        <v>2</v>
      </c>
      <c r="D21" s="437">
        <v>2</v>
      </c>
      <c r="E21" s="438"/>
      <c r="F21" s="439">
        <v>1</v>
      </c>
      <c r="G21" s="437">
        <v>1</v>
      </c>
      <c r="H21" s="437">
        <v>2</v>
      </c>
      <c r="I21" s="438"/>
      <c r="J21" s="439">
        <v>2</v>
      </c>
      <c r="K21" s="437">
        <v>1</v>
      </c>
      <c r="L21" s="437">
        <v>1</v>
      </c>
      <c r="M21" s="438"/>
      <c r="N21" s="439"/>
      <c r="O21" s="437"/>
      <c r="P21" s="437"/>
      <c r="Q21" s="438"/>
      <c r="R21" s="439">
        <v>1</v>
      </c>
      <c r="S21" s="15">
        <v>2</v>
      </c>
      <c r="T21" s="15">
        <v>1</v>
      </c>
      <c r="U21" s="438"/>
      <c r="V21" s="439">
        <v>2</v>
      </c>
      <c r="W21" s="437">
        <v>1</v>
      </c>
      <c r="X21" s="437">
        <v>1</v>
      </c>
      <c r="Y21" s="438"/>
      <c r="Z21" s="439">
        <v>1</v>
      </c>
      <c r="AA21" s="437">
        <v>2</v>
      </c>
      <c r="AB21" s="437">
        <v>1</v>
      </c>
      <c r="AC21" s="440"/>
      <c r="AD21" s="3"/>
    </row>
    <row r="22" spans="1:30" ht="15" customHeight="1">
      <c r="A22" s="4" t="str">
        <f>M1A!A22</f>
        <v>Bahn 15</v>
      </c>
      <c r="B22" s="436">
        <v>2</v>
      </c>
      <c r="C22" s="437">
        <v>1</v>
      </c>
      <c r="D22" s="437">
        <v>2</v>
      </c>
      <c r="E22" s="438"/>
      <c r="F22" s="439">
        <v>1</v>
      </c>
      <c r="G22" s="437">
        <v>2</v>
      </c>
      <c r="H22" s="437">
        <v>1</v>
      </c>
      <c r="I22" s="438"/>
      <c r="J22" s="439">
        <v>2</v>
      </c>
      <c r="K22" s="437">
        <v>2</v>
      </c>
      <c r="L22" s="437">
        <v>1</v>
      </c>
      <c r="M22" s="438"/>
      <c r="N22" s="439"/>
      <c r="O22" s="437"/>
      <c r="P22" s="437"/>
      <c r="Q22" s="438"/>
      <c r="R22" s="439">
        <v>2</v>
      </c>
      <c r="S22" s="15">
        <v>1</v>
      </c>
      <c r="T22" s="15">
        <v>1</v>
      </c>
      <c r="U22" s="438"/>
      <c r="V22" s="439">
        <v>2</v>
      </c>
      <c r="W22" s="437">
        <v>1</v>
      </c>
      <c r="X22" s="437">
        <v>2</v>
      </c>
      <c r="Y22" s="438"/>
      <c r="Z22" s="439">
        <v>1</v>
      </c>
      <c r="AA22" s="437">
        <v>1</v>
      </c>
      <c r="AB22" s="437">
        <v>1</v>
      </c>
      <c r="AC22" s="440"/>
      <c r="AD22" s="3"/>
    </row>
    <row r="23" spans="1:30" ht="15" customHeight="1">
      <c r="A23" s="4" t="str">
        <f>M1A!A23</f>
        <v>Bahn 16</v>
      </c>
      <c r="B23" s="436">
        <v>1</v>
      </c>
      <c r="C23" s="437">
        <v>2</v>
      </c>
      <c r="D23" s="437">
        <v>1</v>
      </c>
      <c r="E23" s="438"/>
      <c r="F23" s="439">
        <v>2</v>
      </c>
      <c r="G23" s="437">
        <v>2</v>
      </c>
      <c r="H23" s="437">
        <v>2</v>
      </c>
      <c r="I23" s="438"/>
      <c r="J23" s="439">
        <v>1</v>
      </c>
      <c r="K23" s="437">
        <v>2</v>
      </c>
      <c r="L23" s="437">
        <v>2</v>
      </c>
      <c r="M23" s="438"/>
      <c r="N23" s="439"/>
      <c r="O23" s="437"/>
      <c r="P23" s="437"/>
      <c r="Q23" s="438"/>
      <c r="R23" s="439">
        <v>1</v>
      </c>
      <c r="S23" s="15">
        <v>2</v>
      </c>
      <c r="T23" s="15">
        <v>1</v>
      </c>
      <c r="U23" s="438"/>
      <c r="V23" s="439">
        <v>2</v>
      </c>
      <c r="W23" s="437">
        <v>2</v>
      </c>
      <c r="X23" s="437">
        <v>1</v>
      </c>
      <c r="Y23" s="438"/>
      <c r="Z23" s="439">
        <v>1</v>
      </c>
      <c r="AA23" s="437">
        <v>1</v>
      </c>
      <c r="AB23" s="437">
        <v>2</v>
      </c>
      <c r="AC23" s="440"/>
      <c r="AD23" s="3"/>
    </row>
    <row r="24" spans="1:30" ht="15" customHeight="1">
      <c r="A24" s="4" t="str">
        <f>M1A!A24</f>
        <v>Bahn 17</v>
      </c>
      <c r="B24" s="436">
        <v>2</v>
      </c>
      <c r="C24" s="437">
        <v>2</v>
      </c>
      <c r="D24" s="437">
        <v>1</v>
      </c>
      <c r="E24" s="438"/>
      <c r="F24" s="439">
        <v>2</v>
      </c>
      <c r="G24" s="437">
        <v>2</v>
      </c>
      <c r="H24" s="437">
        <v>2</v>
      </c>
      <c r="I24" s="438"/>
      <c r="J24" s="439">
        <v>2</v>
      </c>
      <c r="K24" s="437">
        <v>2</v>
      </c>
      <c r="L24" s="437">
        <v>2</v>
      </c>
      <c r="M24" s="438"/>
      <c r="N24" s="439"/>
      <c r="O24" s="437"/>
      <c r="P24" s="437"/>
      <c r="Q24" s="438"/>
      <c r="R24" s="439">
        <v>2</v>
      </c>
      <c r="S24" s="15">
        <v>2</v>
      </c>
      <c r="T24" s="15">
        <v>2</v>
      </c>
      <c r="U24" s="438"/>
      <c r="V24" s="439">
        <v>2</v>
      </c>
      <c r="W24" s="437">
        <v>1</v>
      </c>
      <c r="X24" s="437">
        <v>1</v>
      </c>
      <c r="Y24" s="438"/>
      <c r="Z24" s="439">
        <v>2</v>
      </c>
      <c r="AA24" s="437">
        <v>2</v>
      </c>
      <c r="AB24" s="437">
        <v>1</v>
      </c>
      <c r="AC24" s="440"/>
      <c r="AD24" s="3"/>
    </row>
    <row r="25" spans="1:30" ht="15" customHeight="1" thickBot="1">
      <c r="A25" s="4" t="str">
        <f>M1A!A25</f>
        <v>Bahn 18</v>
      </c>
      <c r="B25" s="441">
        <v>2</v>
      </c>
      <c r="C25" s="442">
        <v>1</v>
      </c>
      <c r="D25" s="442">
        <v>3</v>
      </c>
      <c r="E25" s="443"/>
      <c r="F25" s="444">
        <v>2</v>
      </c>
      <c r="G25" s="442">
        <v>7</v>
      </c>
      <c r="H25" s="442">
        <v>2</v>
      </c>
      <c r="I25" s="443"/>
      <c r="J25" s="444">
        <v>2</v>
      </c>
      <c r="K25" s="442">
        <v>2</v>
      </c>
      <c r="L25" s="442">
        <v>3</v>
      </c>
      <c r="M25" s="443"/>
      <c r="N25" s="444"/>
      <c r="O25" s="442"/>
      <c r="P25" s="442"/>
      <c r="Q25" s="443"/>
      <c r="R25" s="444">
        <v>4</v>
      </c>
      <c r="S25" s="15">
        <v>2</v>
      </c>
      <c r="T25" s="15">
        <v>2</v>
      </c>
      <c r="U25" s="443"/>
      <c r="V25" s="444">
        <v>2</v>
      </c>
      <c r="W25" s="442">
        <v>2</v>
      </c>
      <c r="X25" s="442">
        <v>2</v>
      </c>
      <c r="Y25" s="443"/>
      <c r="Z25" s="444">
        <v>2</v>
      </c>
      <c r="AA25" s="442">
        <v>1</v>
      </c>
      <c r="AB25" s="442">
        <v>2</v>
      </c>
      <c r="AC25" s="445"/>
      <c r="AD25" s="3"/>
    </row>
    <row r="26" spans="1:30" ht="15" customHeight="1" thickBot="1">
      <c r="A26" s="2"/>
      <c r="B26" s="387">
        <f t="shared" ref="B26:AC26" si="0">IF(SUM(B8:B25)&gt;0,SUM(B8:B25),"")</f>
        <v>35</v>
      </c>
      <c r="C26" s="388">
        <f t="shared" si="0"/>
        <v>31</v>
      </c>
      <c r="D26" s="388">
        <f t="shared" si="0"/>
        <v>31</v>
      </c>
      <c r="E26" s="389" t="str">
        <f t="shared" si="0"/>
        <v/>
      </c>
      <c r="F26" s="390">
        <f t="shared" si="0"/>
        <v>30</v>
      </c>
      <c r="G26" s="388">
        <f t="shared" si="0"/>
        <v>33</v>
      </c>
      <c r="H26" s="388">
        <f t="shared" si="0"/>
        <v>29</v>
      </c>
      <c r="I26" s="389" t="str">
        <f t="shared" si="0"/>
        <v/>
      </c>
      <c r="J26" s="390">
        <f t="shared" si="0"/>
        <v>35</v>
      </c>
      <c r="K26" s="388">
        <f t="shared" si="0"/>
        <v>32</v>
      </c>
      <c r="L26" s="388">
        <f t="shared" si="0"/>
        <v>27</v>
      </c>
      <c r="M26" s="389" t="str">
        <f t="shared" si="0"/>
        <v/>
      </c>
      <c r="N26" s="390" t="str">
        <f t="shared" si="0"/>
        <v/>
      </c>
      <c r="O26" s="388" t="str">
        <f t="shared" si="0"/>
        <v/>
      </c>
      <c r="P26" s="388" t="str">
        <f t="shared" si="0"/>
        <v/>
      </c>
      <c r="Q26" s="389" t="str">
        <f t="shared" si="0"/>
        <v/>
      </c>
      <c r="R26" s="390">
        <f t="shared" si="0"/>
        <v>30</v>
      </c>
      <c r="S26" s="388">
        <f t="shared" si="0"/>
        <v>34</v>
      </c>
      <c r="T26" s="388">
        <f t="shared" si="0"/>
        <v>31</v>
      </c>
      <c r="U26" s="389" t="str">
        <f t="shared" si="0"/>
        <v/>
      </c>
      <c r="V26" s="390">
        <f t="shared" si="0"/>
        <v>33</v>
      </c>
      <c r="W26" s="388">
        <f t="shared" si="0"/>
        <v>26</v>
      </c>
      <c r="X26" s="388">
        <f t="shared" si="0"/>
        <v>33</v>
      </c>
      <c r="Y26" s="389" t="str">
        <f t="shared" si="0"/>
        <v/>
      </c>
      <c r="Z26" s="390">
        <f t="shared" si="0"/>
        <v>27</v>
      </c>
      <c r="AA26" s="388">
        <f t="shared" si="0"/>
        <v>28</v>
      </c>
      <c r="AB26" s="388">
        <f t="shared" si="0"/>
        <v>32</v>
      </c>
      <c r="AC26" s="391" t="str">
        <f t="shared" si="0"/>
        <v/>
      </c>
      <c r="AD26" s="3"/>
    </row>
    <row r="27" spans="1:30" ht="15" customHeight="1" thickBot="1">
      <c r="A27" s="2" t="s">
        <v>103</v>
      </c>
      <c r="B27" s="392"/>
      <c r="C27" s="393"/>
      <c r="D27" s="393"/>
      <c r="E27" s="394"/>
      <c r="F27" s="395"/>
      <c r="G27" s="393"/>
      <c r="H27" s="393"/>
      <c r="I27" s="394"/>
      <c r="J27" s="395"/>
      <c r="K27" s="393"/>
      <c r="L27" s="393"/>
      <c r="M27" s="394"/>
      <c r="N27" s="395"/>
      <c r="O27" s="393"/>
      <c r="P27" s="393"/>
      <c r="Q27" s="394"/>
      <c r="R27" s="395"/>
      <c r="S27" s="393"/>
      <c r="T27" s="393"/>
      <c r="U27" s="394"/>
      <c r="V27" s="395"/>
      <c r="W27" s="393"/>
      <c r="X27" s="393"/>
      <c r="Y27" s="394"/>
      <c r="Z27" s="395"/>
      <c r="AA27" s="393"/>
      <c r="AB27" s="393"/>
      <c r="AC27" s="396"/>
      <c r="AD27" s="3"/>
    </row>
    <row r="28" spans="1:30" ht="15" customHeight="1" thickBot="1">
      <c r="A28" s="2"/>
      <c r="B28" s="548">
        <f>SUM(B26:E27)</f>
        <v>97</v>
      </c>
      <c r="C28" s="545"/>
      <c r="D28" s="545"/>
      <c r="E28" s="547"/>
      <c r="F28" s="544">
        <f>SUM(F26:I27)</f>
        <v>92</v>
      </c>
      <c r="G28" s="545"/>
      <c r="H28" s="545"/>
      <c r="I28" s="547"/>
      <c r="J28" s="544">
        <f>SUM(J26:M27)</f>
        <v>94</v>
      </c>
      <c r="K28" s="545"/>
      <c r="L28" s="545"/>
      <c r="M28" s="547"/>
      <c r="N28" s="544">
        <f>SUM(N26:Q27)</f>
        <v>0</v>
      </c>
      <c r="O28" s="545"/>
      <c r="P28" s="545"/>
      <c r="Q28" s="547"/>
      <c r="R28" s="544">
        <f>SUM(R26:U27)</f>
        <v>95</v>
      </c>
      <c r="S28" s="545"/>
      <c r="T28" s="545"/>
      <c r="U28" s="547"/>
      <c r="V28" s="544">
        <f>SUM(V26:Y27)</f>
        <v>92</v>
      </c>
      <c r="W28" s="545"/>
      <c r="X28" s="545"/>
      <c r="Y28" s="547"/>
      <c r="Z28" s="544">
        <f>SUM(Z26:AC27)</f>
        <v>87</v>
      </c>
      <c r="AA28" s="545"/>
      <c r="AB28" s="545"/>
      <c r="AC28" s="546"/>
      <c r="AD28" s="3"/>
    </row>
    <row r="29" spans="1:30" ht="15" customHeight="1">
      <c r="A29" s="2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6"/>
      <c r="AA29" s="6"/>
      <c r="AB29" s="6"/>
      <c r="AC29" s="6"/>
      <c r="AD29" s="3"/>
    </row>
    <row r="30" spans="1:30" ht="15" customHeight="1" thickBot="1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4"/>
      <c r="AA30" s="14"/>
      <c r="AB30" s="14"/>
      <c r="AC30" s="14"/>
      <c r="AD30" s="11"/>
    </row>
    <row r="31" spans="1:30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</sheetData>
  <mergeCells count="14">
    <mergeCell ref="Z3:AC3"/>
    <mergeCell ref="B28:E28"/>
    <mergeCell ref="F28:I28"/>
    <mergeCell ref="J28:M28"/>
    <mergeCell ref="N28:Q28"/>
    <mergeCell ref="R28:U28"/>
    <mergeCell ref="V28:Y28"/>
    <mergeCell ref="Z28:AC28"/>
    <mergeCell ref="B3:E3"/>
    <mergeCell ref="F3:I3"/>
    <mergeCell ref="J3:M3"/>
    <mergeCell ref="N3:Q3"/>
    <mergeCell ref="R3:U3"/>
    <mergeCell ref="V3:Y3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Tabelle25">
    <pageSetUpPr fitToPage="1"/>
  </sheetPr>
  <dimension ref="A1:AE31"/>
  <sheetViews>
    <sheetView workbookViewId="0">
      <selection activeCell="Q14" sqref="Q14"/>
    </sheetView>
  </sheetViews>
  <sheetFormatPr baseColWidth="10" defaultRowHeight="12.75"/>
  <cols>
    <col min="1" max="1" width="14.140625" style="15" customWidth="1"/>
    <col min="2" max="29" width="3.5703125" style="15" customWidth="1"/>
    <col min="30" max="30" width="1.7109375" style="15" customWidth="1"/>
    <col min="31" max="31" width="2.7109375" style="15" customWidth="1"/>
    <col min="32" max="16384" width="11.42578125" style="45"/>
  </cols>
  <sheetData>
    <row r="1" spans="1:30" ht="24" customHeight="1" thickBot="1">
      <c r="A1" s="116" t="s">
        <v>102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53"/>
    </row>
    <row r="2" spans="1:30" ht="15" customHeight="1" thickBot="1">
      <c r="A2" s="80"/>
      <c r="B2" s="358" t="s">
        <v>26</v>
      </c>
      <c r="C2" s="355"/>
      <c r="D2" s="355"/>
      <c r="E2" s="197">
        <v>1</v>
      </c>
      <c r="F2" s="355" t="s">
        <v>27</v>
      </c>
      <c r="G2" s="355"/>
      <c r="H2" s="355"/>
      <c r="I2" s="197">
        <v>1</v>
      </c>
      <c r="J2" s="355" t="s">
        <v>28</v>
      </c>
      <c r="K2" s="355"/>
      <c r="L2" s="355"/>
      <c r="M2" s="197">
        <v>1</v>
      </c>
      <c r="N2" s="355" t="s">
        <v>29</v>
      </c>
      <c r="O2" s="355"/>
      <c r="P2" s="355"/>
      <c r="Q2" s="197">
        <v>0</v>
      </c>
      <c r="R2" s="355" t="s">
        <v>30</v>
      </c>
      <c r="S2" s="355"/>
      <c r="T2" s="355"/>
      <c r="U2" s="197">
        <v>0</v>
      </c>
      <c r="V2" s="355" t="s">
        <v>31</v>
      </c>
      <c r="W2" s="355"/>
      <c r="X2" s="355"/>
      <c r="Y2" s="197">
        <v>0</v>
      </c>
      <c r="Z2" s="355" t="s">
        <v>76</v>
      </c>
      <c r="AA2" s="355"/>
      <c r="AB2" s="355"/>
      <c r="AC2" s="121">
        <v>0</v>
      </c>
      <c r="AD2" s="3"/>
    </row>
    <row r="3" spans="1:30" ht="15" customHeight="1">
      <c r="A3" s="71" t="s">
        <v>24</v>
      </c>
      <c r="B3" s="542">
        <v>17</v>
      </c>
      <c r="C3" s="540"/>
      <c r="D3" s="540"/>
      <c r="E3" s="541"/>
      <c r="F3" s="539">
        <v>18</v>
      </c>
      <c r="G3" s="540"/>
      <c r="H3" s="540"/>
      <c r="I3" s="541"/>
      <c r="J3" s="539">
        <v>50</v>
      </c>
      <c r="K3" s="540"/>
      <c r="L3" s="540"/>
      <c r="M3" s="541"/>
      <c r="N3" s="539"/>
      <c r="O3" s="540"/>
      <c r="P3" s="540"/>
      <c r="Q3" s="541"/>
      <c r="R3" s="539"/>
      <c r="S3" s="540"/>
      <c r="T3" s="540"/>
      <c r="U3" s="541"/>
      <c r="V3" s="539"/>
      <c r="W3" s="540"/>
      <c r="X3" s="540"/>
      <c r="Y3" s="541"/>
      <c r="Z3" s="539"/>
      <c r="AA3" s="540"/>
      <c r="AB3" s="540"/>
      <c r="AC3" s="543"/>
      <c r="AD3" s="3"/>
    </row>
    <row r="4" spans="1:30" ht="15" customHeight="1">
      <c r="A4" s="72" t="s">
        <v>17</v>
      </c>
      <c r="B4" s="61">
        <f>IF(B3,IF(VLOOKUP(B3,'Info Spieler'!$A$2:$H$96,2)=0,"",VLOOKUP(B3,'Info Spieler'!$A$2:$H$96,2)),"")</f>
        <v>66793</v>
      </c>
      <c r="C4" s="62"/>
      <c r="D4" s="62"/>
      <c r="E4" s="63"/>
      <c r="F4" s="64">
        <f>IF(F3,IF(VLOOKUP(F3,'Info Spieler'!$A$2:$H$135,2)=0,"",VLOOKUP(F3,'Info Spieler'!$A$2:$H$96,2)),"")</f>
        <v>66955</v>
      </c>
      <c r="G4" s="62"/>
      <c r="H4" s="62"/>
      <c r="I4" s="63"/>
      <c r="J4" s="64">
        <f>IF(J3,IF(VLOOKUP(J3,'Info Spieler'!$A$2:$H$135,2)=0,"",VLOOKUP(J3,'Info Spieler'!$A$2:$H$96,2)),"")</f>
        <v>33059</v>
      </c>
      <c r="K4" s="62"/>
      <c r="L4" s="62"/>
      <c r="M4" s="63"/>
      <c r="N4" s="64" t="str">
        <f>IF(N3,IF(VLOOKUP(N3,'Info Spieler'!$A$2:$H$135,2)=0,"",VLOOKUP(N3,'Info Spieler'!$A$2:$H$96,2)),"")</f>
        <v/>
      </c>
      <c r="O4" s="62"/>
      <c r="P4" s="62"/>
      <c r="Q4" s="63"/>
      <c r="R4" s="64" t="str">
        <f>IF(R3,IF(VLOOKUP(R3,'Info Spieler'!$A$2:$H$135,2)=0,"",VLOOKUP(R3,'Info Spieler'!$A$2:$H$96,2)),"")</f>
        <v/>
      </c>
      <c r="S4" s="62"/>
      <c r="T4" s="62"/>
      <c r="U4" s="63"/>
      <c r="V4" s="64" t="str">
        <f>IF(V3,IF(VLOOKUP(V3,'Info Spieler'!$A$2:$H$135,2)=0,"",VLOOKUP(V3,'Info Spieler'!$A$2:$H$96,2)),"")</f>
        <v/>
      </c>
      <c r="W4" s="62"/>
      <c r="X4" s="62"/>
      <c r="Y4" s="63"/>
      <c r="Z4" s="66" t="str">
        <f>IF(Z3,IF(VLOOKUP(Z3,'Info Spieler'!$A$2:$H$135,2)=0,"",VLOOKUP(Z3,'Info Spieler'!$A$2:$H$96,2)),"")</f>
        <v/>
      </c>
      <c r="AA4" s="62"/>
      <c r="AB4" s="62"/>
      <c r="AC4" s="65"/>
      <c r="AD4" s="3"/>
    </row>
    <row r="5" spans="1:30" ht="15" customHeight="1">
      <c r="A5" s="72" t="s">
        <v>23</v>
      </c>
      <c r="B5" s="58" t="str">
        <f>IF(B3,IF(VLOOKUP(B3,'Info Spieler'!$A$2:$H$96,7)=0,"",VLOOKUP(B3,'Info Spieler'!$A$2:$H$96,7)),"")</f>
        <v>Hoogen, Lena</v>
      </c>
      <c r="C5" s="54"/>
      <c r="D5" s="55"/>
      <c r="E5" s="56"/>
      <c r="F5" s="60" t="str">
        <f>IF(F3,IF(VLOOKUP(F3,'Info Spieler'!$A$2:$H$96,7)=0,"",VLOOKUP(F3,'Info Spieler'!$A$2:$H$96,7)),"")</f>
        <v>Höing, Carlotta</v>
      </c>
      <c r="G5" s="54"/>
      <c r="H5" s="55"/>
      <c r="I5" s="56"/>
      <c r="J5" s="60" t="str">
        <f>IF(J3,IF(VLOOKUP(J3,'Info Spieler'!$A$2:$H$96,7)=0,"",VLOOKUP(J3,'Info Spieler'!$A$2:$H$96,7)),"")</f>
        <v>van der Wals, Dirk</v>
      </c>
      <c r="K5" s="54"/>
      <c r="L5" s="55"/>
      <c r="M5" s="56"/>
      <c r="N5" s="60" t="str">
        <f>IF(N3,IF(VLOOKUP(N3,'Info Spieler'!$A$2:$H$96,7)=0,"",VLOOKUP(N3,'Info Spieler'!$A$2:$H$96,7)),"")</f>
        <v/>
      </c>
      <c r="O5" s="54"/>
      <c r="P5" s="55"/>
      <c r="Q5" s="56"/>
      <c r="R5" s="60" t="str">
        <f>IF(R3,IF(VLOOKUP(R3,'Info Spieler'!$A$2:$H$96,7)=0,"",VLOOKUP(R3,'Info Spieler'!$A$2:$H$96,7)),"")</f>
        <v/>
      </c>
      <c r="S5" s="54"/>
      <c r="T5" s="55"/>
      <c r="U5" s="56"/>
      <c r="V5" s="60" t="str">
        <f>IF(V3,IF(VLOOKUP(V3,'Info Spieler'!$A$2:$H$96,7)=0,"",VLOOKUP(V3,'Info Spieler'!$A$2:$H$96,7)),"")</f>
        <v/>
      </c>
      <c r="W5" s="54"/>
      <c r="X5" s="55"/>
      <c r="Y5" s="56"/>
      <c r="Z5" s="59" t="str">
        <f>IF(Z3,IF(VLOOKUP(Z3,'Info Spieler'!$A$2:$H$96,7)=0,"",VLOOKUP(Z3,'Info Spieler'!$A$2:$H$96,7)),"")</f>
        <v/>
      </c>
      <c r="AA5" s="54"/>
      <c r="AB5" s="55"/>
      <c r="AC5" s="57"/>
      <c r="AD5" s="3"/>
    </row>
    <row r="6" spans="1:30" ht="15" customHeight="1" thickBot="1">
      <c r="A6" s="73" t="s">
        <v>22</v>
      </c>
      <c r="B6" s="74" t="str">
        <f>IF(B3,IF(VLOOKUP(B3,'Info Spieler'!$A$2:$H$96,5)=0,"",VLOOKUP(B3,'Info Spieler'!$A$2:$H$96,5)),"")</f>
        <v>Schw</v>
      </c>
      <c r="C6" s="75"/>
      <c r="D6" s="76"/>
      <c r="E6" s="77"/>
      <c r="F6" s="78" t="str">
        <f>IF(F3,IF(VLOOKUP(F3,'Info Spieler'!$A$2:$H$96,5)=0,"",VLOOKUP(F3,'Info Spieler'!$A$2:$H$96,5)),"")</f>
        <v>Schw</v>
      </c>
      <c r="G6" s="75"/>
      <c r="H6" s="76"/>
      <c r="I6" s="77"/>
      <c r="J6" s="78" t="str">
        <f>IF(J3,IF(VLOOKUP(J3,'Info Spieler'!$A$2:$H$96,5)=0,"",VLOOKUP(J3,'Info Spieler'!$A$2:$H$96,5)),"")</f>
        <v>H</v>
      </c>
      <c r="K6" s="75"/>
      <c r="L6" s="76"/>
      <c r="M6" s="77"/>
      <c r="N6" s="78" t="str">
        <f>IF(N3,IF(VLOOKUP(N3,'Info Spieler'!$A$2:$H$96,5)=0,"",VLOOKUP(N3,'Info Spieler'!$A$2:$H$96,5)),"")</f>
        <v/>
      </c>
      <c r="O6" s="75"/>
      <c r="P6" s="76"/>
      <c r="Q6" s="77"/>
      <c r="R6" s="78" t="str">
        <f>IF(R3,IF(VLOOKUP(R3,'Info Spieler'!$A$2:$H$96,5)=0,"",VLOOKUP(R3,'Info Spieler'!$A$2:$H$96,5)),"")</f>
        <v/>
      </c>
      <c r="S6" s="75"/>
      <c r="T6" s="76"/>
      <c r="U6" s="77"/>
      <c r="V6" s="78" t="str">
        <f>IF(V3,IF(VLOOKUP(V3,'Info Spieler'!$A$2:$H$96,5)=0,"",VLOOKUP(V3,'Info Spieler'!$A$2:$H$96,5)),"")</f>
        <v/>
      </c>
      <c r="W6" s="75"/>
      <c r="X6" s="76"/>
      <c r="Y6" s="77"/>
      <c r="Z6" s="76" t="str">
        <f>IF(Z3,IF(VLOOKUP(Z3,'Info Spieler'!$A$2:$H$96,5)=0,"",VLOOKUP(Z3,'Info Spieler'!$A$2:$H$96,5)),"")</f>
        <v/>
      </c>
      <c r="AA6" s="75"/>
      <c r="AB6" s="76"/>
      <c r="AC6" s="79"/>
      <c r="AD6" s="3"/>
    </row>
    <row r="7" spans="1:30" ht="15" customHeight="1" thickBot="1">
      <c r="A7" s="72" t="s">
        <v>20</v>
      </c>
      <c r="B7" s="359" t="str">
        <f>IF(B3,IF(VLOOKUP(B3,'Info Spieler'!$A$2:$H$96,6)=0,"",VLOOKUP(B3,'Info Spieler'!$A$2:$H$96,6)),"")</f>
        <v>VfB Osnabrück</v>
      </c>
      <c r="C7" s="357"/>
      <c r="D7" s="356"/>
      <c r="E7" s="356"/>
      <c r="F7" s="356" t="str">
        <f>IF(F3,IF(VLOOKUP(F3,'Info Spieler'!$A$2:$H$96,6)=0,"",VLOOKUP(F3,'Info Spieler'!$A$2:$H$96,6)),"")</f>
        <v>VfB Osnabrück</v>
      </c>
      <c r="G7" s="357"/>
      <c r="H7" s="356"/>
      <c r="I7" s="356"/>
      <c r="J7" s="356" t="str">
        <f>IF(J3,IF(VLOOKUP(J3,'Info Spieler'!$A$2:$H$96,6)=0,"",VLOOKUP(J3,'Info Spieler'!$A$2:$H$96,6)),"")</f>
        <v>1. MGC Epe</v>
      </c>
      <c r="K7" s="357"/>
      <c r="L7" s="356"/>
      <c r="M7" s="356"/>
      <c r="N7" s="356" t="str">
        <f>IF(N3,IF(VLOOKUP(N3,'Info Spieler'!$A$2:$H$96,6)=0,"",VLOOKUP(N3,'Info Spieler'!$A$2:$H$96,6)),"")</f>
        <v/>
      </c>
      <c r="O7" s="357"/>
      <c r="P7" s="356"/>
      <c r="Q7" s="356"/>
      <c r="R7" s="356" t="str">
        <f>IF(R3,IF(VLOOKUP(R3,'Info Spieler'!$A$2:$H$96,6)=0,"",VLOOKUP(R3,'Info Spieler'!$A$2:$H$96,6)),"")</f>
        <v/>
      </c>
      <c r="S7" s="357"/>
      <c r="T7" s="356"/>
      <c r="U7" s="356"/>
      <c r="V7" s="356" t="str">
        <f>IF(V3,IF(VLOOKUP(V3,'Info Spieler'!$A$2:$H$96,6)=0,"",VLOOKUP(V3,'Info Spieler'!$A$2:$H$96,6)),"")</f>
        <v/>
      </c>
      <c r="W7" s="357"/>
      <c r="X7" s="356"/>
      <c r="Y7" s="356"/>
      <c r="Z7" s="356" t="str">
        <f>IF(Z3,IF(VLOOKUP(Z3,'Info Spieler'!$A$2:$H$96,6)=0,"",VLOOKUP(Z3,'Info Spieler'!$A$2:$H$96,6)),"")</f>
        <v/>
      </c>
      <c r="AA7" s="357"/>
      <c r="AB7" s="356"/>
      <c r="AC7" s="360"/>
      <c r="AD7" s="3"/>
    </row>
    <row r="8" spans="1:30" ht="15" customHeight="1">
      <c r="A8" s="4" t="str">
        <f>M1A!A8</f>
        <v>Bahn 1</v>
      </c>
      <c r="B8" s="431">
        <v>2</v>
      </c>
      <c r="C8" s="432">
        <v>1</v>
      </c>
      <c r="D8" s="432">
        <v>2</v>
      </c>
      <c r="E8" s="433"/>
      <c r="F8" s="434">
        <v>7</v>
      </c>
      <c r="G8" s="432">
        <v>2</v>
      </c>
      <c r="H8" s="432">
        <v>1</v>
      </c>
      <c r="I8" s="433"/>
      <c r="J8" s="434">
        <v>2</v>
      </c>
      <c r="K8" s="432">
        <v>2</v>
      </c>
      <c r="L8" s="432">
        <v>2</v>
      </c>
      <c r="M8" s="433"/>
      <c r="N8" s="434"/>
      <c r="O8" s="432"/>
      <c r="P8" s="432"/>
      <c r="Q8" s="433"/>
      <c r="R8" s="434"/>
      <c r="S8" s="432"/>
      <c r="T8" s="432"/>
      <c r="U8" s="433"/>
      <c r="V8" s="434"/>
      <c r="W8" s="432"/>
      <c r="X8" s="432"/>
      <c r="Y8" s="433"/>
      <c r="Z8" s="434"/>
      <c r="AA8" s="432"/>
      <c r="AB8" s="432"/>
      <c r="AC8" s="435"/>
      <c r="AD8" s="3"/>
    </row>
    <row r="9" spans="1:30" ht="15" customHeight="1">
      <c r="A9" s="4" t="str">
        <f>M1A!A9</f>
        <v>Bahn 2</v>
      </c>
      <c r="B9" s="436">
        <v>2</v>
      </c>
      <c r="C9" s="437">
        <v>3</v>
      </c>
      <c r="D9" s="437">
        <v>2</v>
      </c>
      <c r="E9" s="438"/>
      <c r="F9" s="439">
        <v>4</v>
      </c>
      <c r="G9" s="437">
        <v>3</v>
      </c>
      <c r="H9" s="437">
        <v>3</v>
      </c>
      <c r="I9" s="438"/>
      <c r="J9" s="439">
        <v>2</v>
      </c>
      <c r="K9" s="437">
        <v>2</v>
      </c>
      <c r="L9" s="437">
        <v>2</v>
      </c>
      <c r="M9" s="438"/>
      <c r="N9" s="439"/>
      <c r="O9" s="437"/>
      <c r="P9" s="437"/>
      <c r="Q9" s="438"/>
      <c r="R9" s="439"/>
      <c r="S9" s="437"/>
      <c r="T9" s="437"/>
      <c r="U9" s="438"/>
      <c r="V9" s="439"/>
      <c r="W9" s="437"/>
      <c r="X9" s="437"/>
      <c r="Y9" s="438"/>
      <c r="Z9" s="439"/>
      <c r="AA9" s="437"/>
      <c r="AB9" s="437"/>
      <c r="AC9" s="440"/>
      <c r="AD9" s="3"/>
    </row>
    <row r="10" spans="1:30" ht="15" customHeight="1">
      <c r="A10" s="4" t="str">
        <f>M1A!A10</f>
        <v>Bahn 3</v>
      </c>
      <c r="B10" s="436">
        <v>2</v>
      </c>
      <c r="C10" s="437">
        <v>2</v>
      </c>
      <c r="D10" s="437">
        <v>2</v>
      </c>
      <c r="E10" s="438"/>
      <c r="F10" s="439">
        <v>3</v>
      </c>
      <c r="G10" s="437">
        <v>5</v>
      </c>
      <c r="H10" s="437">
        <v>2</v>
      </c>
      <c r="I10" s="438"/>
      <c r="J10" s="439">
        <v>2</v>
      </c>
      <c r="K10" s="437">
        <v>3</v>
      </c>
      <c r="L10" s="437">
        <v>2</v>
      </c>
      <c r="M10" s="438"/>
      <c r="N10" s="439"/>
      <c r="O10" s="437"/>
      <c r="P10" s="437"/>
      <c r="Q10" s="438"/>
      <c r="R10" s="439"/>
      <c r="S10" s="437"/>
      <c r="T10" s="437"/>
      <c r="U10" s="438"/>
      <c r="V10" s="439"/>
      <c r="W10" s="437"/>
      <c r="X10" s="437"/>
      <c r="Y10" s="438"/>
      <c r="Z10" s="439"/>
      <c r="AA10" s="437"/>
      <c r="AB10" s="437"/>
      <c r="AC10" s="440"/>
      <c r="AD10" s="3"/>
    </row>
    <row r="11" spans="1:30" ht="15" customHeight="1">
      <c r="A11" s="4" t="str">
        <f>M1A!A11</f>
        <v>Bahn 4</v>
      </c>
      <c r="B11" s="436">
        <v>6</v>
      </c>
      <c r="C11" s="437">
        <v>3</v>
      </c>
      <c r="D11" s="437">
        <v>2</v>
      </c>
      <c r="E11" s="438"/>
      <c r="F11" s="439">
        <v>2</v>
      </c>
      <c r="G11" s="437">
        <v>1</v>
      </c>
      <c r="H11" s="437">
        <v>2</v>
      </c>
      <c r="I11" s="438"/>
      <c r="J11" s="439">
        <v>3</v>
      </c>
      <c r="K11" s="437">
        <v>1</v>
      </c>
      <c r="L11" s="437">
        <v>2</v>
      </c>
      <c r="M11" s="438"/>
      <c r="N11" s="439"/>
      <c r="O11" s="437"/>
      <c r="P11" s="437"/>
      <c r="Q11" s="438"/>
      <c r="R11" s="439"/>
      <c r="S11" s="437"/>
      <c r="T11" s="437"/>
      <c r="U11" s="438"/>
      <c r="V11" s="439"/>
      <c r="W11" s="437"/>
      <c r="X11" s="437"/>
      <c r="Y11" s="438"/>
      <c r="Z11" s="439"/>
      <c r="AA11" s="437"/>
      <c r="AB11" s="437"/>
      <c r="AC11" s="440"/>
      <c r="AD11" s="3"/>
    </row>
    <row r="12" spans="1:30" ht="15" customHeight="1">
      <c r="A12" s="4" t="str">
        <f>M1A!A12</f>
        <v>Bahn 5</v>
      </c>
      <c r="B12" s="436">
        <v>2</v>
      </c>
      <c r="C12" s="437">
        <v>2</v>
      </c>
      <c r="D12" s="437">
        <v>2</v>
      </c>
      <c r="E12" s="438"/>
      <c r="F12" s="439">
        <v>2</v>
      </c>
      <c r="G12" s="437">
        <v>2</v>
      </c>
      <c r="H12" s="437">
        <v>2</v>
      </c>
      <c r="I12" s="438"/>
      <c r="J12" s="439">
        <v>1</v>
      </c>
      <c r="K12" s="437">
        <v>1</v>
      </c>
      <c r="L12" s="437">
        <v>2</v>
      </c>
      <c r="M12" s="438"/>
      <c r="N12" s="439"/>
      <c r="O12" s="437"/>
      <c r="P12" s="437"/>
      <c r="Q12" s="438"/>
      <c r="R12" s="439"/>
      <c r="S12" s="437"/>
      <c r="T12" s="437"/>
      <c r="U12" s="438"/>
      <c r="V12" s="439"/>
      <c r="W12" s="437"/>
      <c r="X12" s="437"/>
      <c r="Y12" s="438"/>
      <c r="Z12" s="439"/>
      <c r="AA12" s="437"/>
      <c r="AB12" s="437"/>
      <c r="AC12" s="440"/>
      <c r="AD12" s="3"/>
    </row>
    <row r="13" spans="1:30" ht="15" customHeight="1">
      <c r="A13" s="4" t="str">
        <f>M1A!A13</f>
        <v>Bahn 6</v>
      </c>
      <c r="B13" s="436">
        <v>3</v>
      </c>
      <c r="C13" s="437">
        <v>2</v>
      </c>
      <c r="D13" s="437">
        <v>2</v>
      </c>
      <c r="E13" s="438"/>
      <c r="F13" s="439">
        <v>2</v>
      </c>
      <c r="G13" s="437">
        <v>3</v>
      </c>
      <c r="H13" s="437">
        <v>3</v>
      </c>
      <c r="I13" s="438"/>
      <c r="J13" s="439">
        <v>3</v>
      </c>
      <c r="K13" s="437">
        <v>2</v>
      </c>
      <c r="L13" s="437">
        <v>2</v>
      </c>
      <c r="M13" s="438"/>
      <c r="N13" s="439"/>
      <c r="O13" s="437"/>
      <c r="P13" s="437"/>
      <c r="Q13" s="438"/>
      <c r="R13" s="439"/>
      <c r="S13" s="437"/>
      <c r="T13" s="437"/>
      <c r="U13" s="438"/>
      <c r="V13" s="439"/>
      <c r="W13" s="437"/>
      <c r="X13" s="437"/>
      <c r="Y13" s="438"/>
      <c r="Z13" s="439"/>
      <c r="AA13" s="437"/>
      <c r="AB13" s="437"/>
      <c r="AC13" s="440"/>
      <c r="AD13" s="3"/>
    </row>
    <row r="14" spans="1:30" ht="15" customHeight="1">
      <c r="A14" s="4" t="str">
        <f>M1A!A14</f>
        <v>Bahn 7</v>
      </c>
      <c r="B14" s="436">
        <v>1</v>
      </c>
      <c r="C14" s="437">
        <v>2</v>
      </c>
      <c r="D14" s="437">
        <v>3</v>
      </c>
      <c r="E14" s="438"/>
      <c r="F14" s="439">
        <v>3</v>
      </c>
      <c r="G14" s="437">
        <v>2</v>
      </c>
      <c r="H14" s="437">
        <v>2</v>
      </c>
      <c r="I14" s="438"/>
      <c r="J14" s="439">
        <v>2</v>
      </c>
      <c r="K14" s="437">
        <v>2</v>
      </c>
      <c r="L14" s="437">
        <v>2</v>
      </c>
      <c r="M14" s="438"/>
      <c r="N14" s="439"/>
      <c r="O14" s="437"/>
      <c r="P14" s="437"/>
      <c r="Q14" s="438"/>
      <c r="R14" s="439"/>
      <c r="S14" s="437"/>
      <c r="T14" s="437"/>
      <c r="U14" s="438"/>
      <c r="V14" s="439"/>
      <c r="W14" s="437"/>
      <c r="X14" s="437"/>
      <c r="Y14" s="438"/>
      <c r="Z14" s="439"/>
      <c r="AA14" s="437"/>
      <c r="AB14" s="437"/>
      <c r="AC14" s="440"/>
      <c r="AD14" s="3"/>
    </row>
    <row r="15" spans="1:30" ht="15" customHeight="1">
      <c r="A15" s="4" t="str">
        <f>M1A!A15</f>
        <v>Bahn 8</v>
      </c>
      <c r="B15" s="436">
        <v>1</v>
      </c>
      <c r="C15" s="437">
        <v>1</v>
      </c>
      <c r="D15" s="437">
        <v>2</v>
      </c>
      <c r="E15" s="438"/>
      <c r="F15" s="439">
        <v>2</v>
      </c>
      <c r="G15" s="437">
        <v>3</v>
      </c>
      <c r="H15" s="437">
        <v>2</v>
      </c>
      <c r="I15" s="438"/>
      <c r="J15" s="439">
        <v>1</v>
      </c>
      <c r="K15" s="437">
        <v>1</v>
      </c>
      <c r="L15" s="437">
        <v>1</v>
      </c>
      <c r="M15" s="438"/>
      <c r="N15" s="439"/>
      <c r="O15" s="437"/>
      <c r="P15" s="437"/>
      <c r="Q15" s="438"/>
      <c r="R15" s="439"/>
      <c r="S15" s="437"/>
      <c r="T15" s="437"/>
      <c r="U15" s="438"/>
      <c r="V15" s="439"/>
      <c r="W15" s="437"/>
      <c r="X15" s="437"/>
      <c r="Y15" s="438"/>
      <c r="Z15" s="439"/>
      <c r="AA15" s="437"/>
      <c r="AB15" s="437"/>
      <c r="AC15" s="440"/>
      <c r="AD15" s="3"/>
    </row>
    <row r="16" spans="1:30" ht="15" customHeight="1">
      <c r="A16" s="4" t="str">
        <f>M1A!A16</f>
        <v>Bahn 9</v>
      </c>
      <c r="B16" s="436">
        <v>2</v>
      </c>
      <c r="C16" s="437">
        <v>2</v>
      </c>
      <c r="D16" s="437">
        <v>3</v>
      </c>
      <c r="E16" s="438"/>
      <c r="F16" s="439">
        <v>4</v>
      </c>
      <c r="G16" s="437">
        <v>5</v>
      </c>
      <c r="H16" s="437">
        <v>6</v>
      </c>
      <c r="I16" s="438"/>
      <c r="J16" s="439">
        <v>2</v>
      </c>
      <c r="K16" s="437">
        <v>2</v>
      </c>
      <c r="L16" s="437">
        <v>3</v>
      </c>
      <c r="M16" s="438"/>
      <c r="N16" s="439"/>
      <c r="O16" s="437"/>
      <c r="P16" s="437"/>
      <c r="Q16" s="438"/>
      <c r="R16" s="439"/>
      <c r="S16" s="437"/>
      <c r="T16" s="437"/>
      <c r="U16" s="438"/>
      <c r="V16" s="439"/>
      <c r="W16" s="437"/>
      <c r="X16" s="437"/>
      <c r="Y16" s="438"/>
      <c r="Z16" s="439"/>
      <c r="AA16" s="437"/>
      <c r="AB16" s="437"/>
      <c r="AC16" s="440"/>
      <c r="AD16" s="3"/>
    </row>
    <row r="17" spans="1:30" ht="15" customHeight="1">
      <c r="A17" s="4" t="str">
        <f>M1A!A17</f>
        <v>Bahn 10</v>
      </c>
      <c r="B17" s="436">
        <v>2</v>
      </c>
      <c r="C17" s="437">
        <v>2</v>
      </c>
      <c r="D17" s="437">
        <v>2</v>
      </c>
      <c r="E17" s="438"/>
      <c r="F17" s="439">
        <v>1</v>
      </c>
      <c r="G17" s="437">
        <v>2</v>
      </c>
      <c r="H17" s="437">
        <v>2</v>
      </c>
      <c r="I17" s="438"/>
      <c r="J17" s="439">
        <v>2</v>
      </c>
      <c r="K17" s="437">
        <v>1</v>
      </c>
      <c r="L17" s="437">
        <v>2</v>
      </c>
      <c r="M17" s="438"/>
      <c r="N17" s="439"/>
      <c r="O17" s="437"/>
      <c r="P17" s="437"/>
      <c r="Q17" s="438"/>
      <c r="R17" s="439"/>
      <c r="S17" s="437"/>
      <c r="T17" s="437"/>
      <c r="U17" s="438"/>
      <c r="V17" s="439"/>
      <c r="W17" s="437"/>
      <c r="X17" s="437"/>
      <c r="Y17" s="438"/>
      <c r="Z17" s="439"/>
      <c r="AA17" s="437"/>
      <c r="AB17" s="437"/>
      <c r="AC17" s="440"/>
      <c r="AD17" s="3"/>
    </row>
    <row r="18" spans="1:30" ht="15" customHeight="1">
      <c r="A18" s="4" t="str">
        <f>M1A!A18</f>
        <v>Bahn 11</v>
      </c>
      <c r="B18" s="436">
        <v>3</v>
      </c>
      <c r="C18" s="437">
        <v>1</v>
      </c>
      <c r="D18" s="437">
        <v>2</v>
      </c>
      <c r="E18" s="438"/>
      <c r="F18" s="439">
        <v>1</v>
      </c>
      <c r="G18" s="437">
        <v>1</v>
      </c>
      <c r="H18" s="437">
        <v>2</v>
      </c>
      <c r="I18" s="438"/>
      <c r="J18" s="439">
        <v>2</v>
      </c>
      <c r="K18" s="437">
        <v>1</v>
      </c>
      <c r="L18" s="437">
        <v>2</v>
      </c>
      <c r="M18" s="438"/>
      <c r="N18" s="439"/>
      <c r="O18" s="437"/>
      <c r="P18" s="437"/>
      <c r="Q18" s="438"/>
      <c r="R18" s="439"/>
      <c r="S18" s="437"/>
      <c r="T18" s="437"/>
      <c r="U18" s="438"/>
      <c r="V18" s="439"/>
      <c r="W18" s="437"/>
      <c r="X18" s="437"/>
      <c r="Y18" s="438"/>
      <c r="Z18" s="439"/>
      <c r="AA18" s="437"/>
      <c r="AB18" s="437"/>
      <c r="AC18" s="440"/>
      <c r="AD18" s="3"/>
    </row>
    <row r="19" spans="1:30" ht="15" customHeight="1">
      <c r="A19" s="4" t="str">
        <f>M1A!A19</f>
        <v>Bahn 12</v>
      </c>
      <c r="B19" s="436">
        <v>2</v>
      </c>
      <c r="C19" s="437">
        <v>1</v>
      </c>
      <c r="D19" s="437">
        <v>1</v>
      </c>
      <c r="E19" s="438"/>
      <c r="F19" s="439">
        <v>1</v>
      </c>
      <c r="G19" s="437">
        <v>2</v>
      </c>
      <c r="H19" s="437">
        <v>3</v>
      </c>
      <c r="I19" s="438"/>
      <c r="J19" s="439">
        <v>1</v>
      </c>
      <c r="K19" s="437">
        <v>2</v>
      </c>
      <c r="L19" s="437">
        <v>1</v>
      </c>
      <c r="M19" s="438"/>
      <c r="N19" s="439"/>
      <c r="O19" s="437"/>
      <c r="P19" s="437"/>
      <c r="Q19" s="438"/>
      <c r="R19" s="439"/>
      <c r="S19" s="437"/>
      <c r="T19" s="437"/>
      <c r="U19" s="438"/>
      <c r="V19" s="439"/>
      <c r="W19" s="437"/>
      <c r="X19" s="437"/>
      <c r="Y19" s="438"/>
      <c r="Z19" s="439"/>
      <c r="AA19" s="437"/>
      <c r="AB19" s="437"/>
      <c r="AC19" s="440"/>
      <c r="AD19" s="3"/>
    </row>
    <row r="20" spans="1:30" ht="15" customHeight="1">
      <c r="A20" s="4" t="str">
        <f>M1A!A20</f>
        <v>Bahn 13</v>
      </c>
      <c r="B20" s="436">
        <v>1</v>
      </c>
      <c r="C20" s="437">
        <v>2</v>
      </c>
      <c r="D20" s="437">
        <v>1</v>
      </c>
      <c r="E20" s="438"/>
      <c r="F20" s="439">
        <v>2</v>
      </c>
      <c r="G20" s="437">
        <v>1</v>
      </c>
      <c r="H20" s="437">
        <v>3</v>
      </c>
      <c r="I20" s="438"/>
      <c r="J20" s="439">
        <v>2</v>
      </c>
      <c r="K20" s="437">
        <v>2</v>
      </c>
      <c r="L20" s="437">
        <v>2</v>
      </c>
      <c r="M20" s="438"/>
      <c r="N20" s="439"/>
      <c r="O20" s="437"/>
      <c r="P20" s="437"/>
      <c r="Q20" s="438"/>
      <c r="R20" s="439"/>
      <c r="S20" s="437"/>
      <c r="T20" s="437"/>
      <c r="U20" s="438"/>
      <c r="V20" s="439"/>
      <c r="W20" s="437"/>
      <c r="X20" s="437"/>
      <c r="Y20" s="438"/>
      <c r="Z20" s="439"/>
      <c r="AA20" s="437"/>
      <c r="AB20" s="437"/>
      <c r="AC20" s="440"/>
      <c r="AD20" s="3"/>
    </row>
    <row r="21" spans="1:30" ht="15" customHeight="1">
      <c r="A21" s="4" t="str">
        <f>M1A!A21</f>
        <v>Bahn 14</v>
      </c>
      <c r="B21" s="436">
        <v>1</v>
      </c>
      <c r="C21" s="437">
        <v>1</v>
      </c>
      <c r="D21" s="437">
        <v>2</v>
      </c>
      <c r="E21" s="438"/>
      <c r="F21" s="439">
        <v>2</v>
      </c>
      <c r="G21" s="437">
        <v>1</v>
      </c>
      <c r="H21" s="437">
        <v>2</v>
      </c>
      <c r="I21" s="438"/>
      <c r="J21" s="439">
        <v>2</v>
      </c>
      <c r="K21" s="437">
        <v>2</v>
      </c>
      <c r="L21" s="437">
        <v>1</v>
      </c>
      <c r="M21" s="438"/>
      <c r="N21" s="439"/>
      <c r="O21" s="437"/>
      <c r="P21" s="437"/>
      <c r="Q21" s="438"/>
      <c r="R21" s="439"/>
      <c r="S21" s="437"/>
      <c r="T21" s="437"/>
      <c r="U21" s="438"/>
      <c r="V21" s="439"/>
      <c r="W21" s="437"/>
      <c r="X21" s="437"/>
      <c r="Y21" s="438"/>
      <c r="Z21" s="439"/>
      <c r="AA21" s="437"/>
      <c r="AB21" s="437"/>
      <c r="AC21" s="440"/>
      <c r="AD21" s="3"/>
    </row>
    <row r="22" spans="1:30" ht="15" customHeight="1">
      <c r="A22" s="4" t="str">
        <f>M1A!A22</f>
        <v>Bahn 15</v>
      </c>
      <c r="B22" s="436">
        <v>2</v>
      </c>
      <c r="C22" s="437">
        <v>2</v>
      </c>
      <c r="D22" s="437">
        <v>2</v>
      </c>
      <c r="E22" s="438"/>
      <c r="F22" s="439">
        <v>2</v>
      </c>
      <c r="G22" s="437">
        <v>1</v>
      </c>
      <c r="H22" s="437">
        <v>1</v>
      </c>
      <c r="I22" s="438"/>
      <c r="J22" s="439">
        <v>2</v>
      </c>
      <c r="K22" s="437">
        <v>1</v>
      </c>
      <c r="L22" s="437">
        <v>2</v>
      </c>
      <c r="M22" s="438"/>
      <c r="N22" s="439"/>
      <c r="O22" s="437"/>
      <c r="P22" s="437"/>
      <c r="Q22" s="438"/>
      <c r="R22" s="439"/>
      <c r="S22" s="437"/>
      <c r="T22" s="437"/>
      <c r="U22" s="438"/>
      <c r="V22" s="439"/>
      <c r="W22" s="437"/>
      <c r="X22" s="437"/>
      <c r="Y22" s="438"/>
      <c r="Z22" s="439"/>
      <c r="AA22" s="437"/>
      <c r="AB22" s="437"/>
      <c r="AC22" s="440"/>
      <c r="AD22" s="3"/>
    </row>
    <row r="23" spans="1:30" ht="15" customHeight="1">
      <c r="A23" s="4" t="str">
        <f>M1A!A23</f>
        <v>Bahn 16</v>
      </c>
      <c r="B23" s="436">
        <v>2</v>
      </c>
      <c r="C23" s="437">
        <v>1</v>
      </c>
      <c r="D23" s="437">
        <v>1</v>
      </c>
      <c r="E23" s="438"/>
      <c r="F23" s="439">
        <v>2</v>
      </c>
      <c r="G23" s="437">
        <v>1</v>
      </c>
      <c r="H23" s="437">
        <v>1</v>
      </c>
      <c r="I23" s="438"/>
      <c r="J23" s="439">
        <v>1</v>
      </c>
      <c r="K23" s="437">
        <v>2</v>
      </c>
      <c r="L23" s="437">
        <v>1</v>
      </c>
      <c r="M23" s="438"/>
      <c r="N23" s="439"/>
      <c r="O23" s="437"/>
      <c r="P23" s="437"/>
      <c r="Q23" s="438"/>
      <c r="R23" s="439"/>
      <c r="S23" s="437"/>
      <c r="T23" s="437"/>
      <c r="U23" s="438"/>
      <c r="V23" s="439"/>
      <c r="W23" s="437"/>
      <c r="X23" s="437"/>
      <c r="Y23" s="438"/>
      <c r="Z23" s="439"/>
      <c r="AA23" s="437"/>
      <c r="AB23" s="437"/>
      <c r="AC23" s="440"/>
      <c r="AD23" s="3"/>
    </row>
    <row r="24" spans="1:30" ht="15" customHeight="1">
      <c r="A24" s="4" t="str">
        <f>M1A!A24</f>
        <v>Bahn 17</v>
      </c>
      <c r="B24" s="436">
        <v>1</v>
      </c>
      <c r="C24" s="437">
        <v>2</v>
      </c>
      <c r="D24" s="437">
        <v>1</v>
      </c>
      <c r="E24" s="438"/>
      <c r="F24" s="439">
        <v>3</v>
      </c>
      <c r="G24" s="437">
        <v>3</v>
      </c>
      <c r="H24" s="437">
        <v>2</v>
      </c>
      <c r="I24" s="438"/>
      <c r="J24" s="439">
        <v>1</v>
      </c>
      <c r="K24" s="437">
        <v>1</v>
      </c>
      <c r="L24" s="437">
        <v>2</v>
      </c>
      <c r="M24" s="438"/>
      <c r="N24" s="439"/>
      <c r="O24" s="437"/>
      <c r="P24" s="437"/>
      <c r="Q24" s="438"/>
      <c r="R24" s="439"/>
      <c r="S24" s="437"/>
      <c r="T24" s="437"/>
      <c r="U24" s="438"/>
      <c r="V24" s="439"/>
      <c r="W24" s="437"/>
      <c r="X24" s="437"/>
      <c r="Y24" s="438"/>
      <c r="Z24" s="439"/>
      <c r="AA24" s="437"/>
      <c r="AB24" s="437"/>
      <c r="AC24" s="440"/>
      <c r="AD24" s="3"/>
    </row>
    <row r="25" spans="1:30" ht="15" customHeight="1" thickBot="1">
      <c r="A25" s="4" t="str">
        <f>M1A!A25</f>
        <v>Bahn 18</v>
      </c>
      <c r="B25" s="441">
        <v>4</v>
      </c>
      <c r="C25" s="442">
        <v>3</v>
      </c>
      <c r="D25" s="442">
        <v>3</v>
      </c>
      <c r="E25" s="443"/>
      <c r="F25" s="444">
        <v>2</v>
      </c>
      <c r="G25" s="442">
        <v>3</v>
      </c>
      <c r="H25" s="442">
        <v>3</v>
      </c>
      <c r="I25" s="443"/>
      <c r="J25" s="444">
        <v>1</v>
      </c>
      <c r="K25" s="442">
        <v>2</v>
      </c>
      <c r="L25" s="442">
        <v>2</v>
      </c>
      <c r="M25" s="443"/>
      <c r="N25" s="444"/>
      <c r="O25" s="442"/>
      <c r="P25" s="442"/>
      <c r="Q25" s="443"/>
      <c r="R25" s="444"/>
      <c r="S25" s="442"/>
      <c r="T25" s="442"/>
      <c r="U25" s="443"/>
      <c r="V25" s="444"/>
      <c r="W25" s="442"/>
      <c r="X25" s="442"/>
      <c r="Y25" s="443"/>
      <c r="Z25" s="444"/>
      <c r="AA25" s="442"/>
      <c r="AB25" s="442"/>
      <c r="AC25" s="445"/>
      <c r="AD25" s="3"/>
    </row>
    <row r="26" spans="1:30" ht="15" customHeight="1" thickBot="1">
      <c r="A26" s="2"/>
      <c r="B26" s="387">
        <f t="shared" ref="B26:AC26" si="0">IF(SUM(B8:B25)&gt;0,SUM(B8:B25),"")</f>
        <v>39</v>
      </c>
      <c r="C26" s="388">
        <f t="shared" si="0"/>
        <v>33</v>
      </c>
      <c r="D26" s="388">
        <f t="shared" si="0"/>
        <v>35</v>
      </c>
      <c r="E26" s="389" t="str">
        <f t="shared" si="0"/>
        <v/>
      </c>
      <c r="F26" s="390">
        <f t="shared" si="0"/>
        <v>45</v>
      </c>
      <c r="G26" s="388">
        <f t="shared" si="0"/>
        <v>41</v>
      </c>
      <c r="H26" s="388">
        <f t="shared" si="0"/>
        <v>42</v>
      </c>
      <c r="I26" s="389" t="str">
        <f t="shared" si="0"/>
        <v/>
      </c>
      <c r="J26" s="390">
        <f t="shared" si="0"/>
        <v>32</v>
      </c>
      <c r="K26" s="388">
        <f t="shared" si="0"/>
        <v>30</v>
      </c>
      <c r="L26" s="388">
        <f t="shared" si="0"/>
        <v>33</v>
      </c>
      <c r="M26" s="389" t="str">
        <f t="shared" si="0"/>
        <v/>
      </c>
      <c r="N26" s="390" t="str">
        <f t="shared" si="0"/>
        <v/>
      </c>
      <c r="O26" s="388" t="str">
        <f t="shared" si="0"/>
        <v/>
      </c>
      <c r="P26" s="388" t="str">
        <f t="shared" si="0"/>
        <v/>
      </c>
      <c r="Q26" s="389" t="str">
        <f t="shared" si="0"/>
        <v/>
      </c>
      <c r="R26" s="390" t="str">
        <f t="shared" si="0"/>
        <v/>
      </c>
      <c r="S26" s="388" t="str">
        <f t="shared" si="0"/>
        <v/>
      </c>
      <c r="T26" s="388" t="str">
        <f t="shared" si="0"/>
        <v/>
      </c>
      <c r="U26" s="389" t="str">
        <f t="shared" si="0"/>
        <v/>
      </c>
      <c r="V26" s="390" t="str">
        <f t="shared" si="0"/>
        <v/>
      </c>
      <c r="W26" s="388" t="str">
        <f t="shared" si="0"/>
        <v/>
      </c>
      <c r="X26" s="388" t="str">
        <f t="shared" si="0"/>
        <v/>
      </c>
      <c r="Y26" s="389" t="str">
        <f t="shared" si="0"/>
        <v/>
      </c>
      <c r="Z26" s="390" t="str">
        <f t="shared" si="0"/>
        <v/>
      </c>
      <c r="AA26" s="388" t="str">
        <f t="shared" si="0"/>
        <v/>
      </c>
      <c r="AB26" s="388" t="str">
        <f t="shared" si="0"/>
        <v/>
      </c>
      <c r="AC26" s="391" t="str">
        <f t="shared" si="0"/>
        <v/>
      </c>
      <c r="AD26" s="3"/>
    </row>
    <row r="27" spans="1:30" ht="15" customHeight="1" thickBot="1">
      <c r="A27" s="2" t="s">
        <v>103</v>
      </c>
      <c r="B27" s="392"/>
      <c r="C27" s="393"/>
      <c r="D27" s="393"/>
      <c r="E27" s="394"/>
      <c r="F27" s="395"/>
      <c r="G27" s="393"/>
      <c r="H27" s="393"/>
      <c r="I27" s="394"/>
      <c r="J27" s="395"/>
      <c r="K27" s="393"/>
      <c r="L27" s="393"/>
      <c r="M27" s="394"/>
      <c r="N27" s="395"/>
      <c r="O27" s="393"/>
      <c r="P27" s="393"/>
      <c r="Q27" s="394"/>
      <c r="R27" s="395"/>
      <c r="S27" s="393"/>
      <c r="T27" s="393"/>
      <c r="U27" s="394"/>
      <c r="V27" s="395"/>
      <c r="W27" s="393"/>
      <c r="X27" s="393"/>
      <c r="Y27" s="394"/>
      <c r="Z27" s="395"/>
      <c r="AA27" s="393"/>
      <c r="AB27" s="393"/>
      <c r="AC27" s="396"/>
      <c r="AD27" s="3"/>
    </row>
    <row r="28" spans="1:30" ht="15" customHeight="1" thickBot="1">
      <c r="A28" s="2"/>
      <c r="B28" s="548">
        <f>SUM(B26:E27)</f>
        <v>107</v>
      </c>
      <c r="C28" s="545"/>
      <c r="D28" s="545"/>
      <c r="E28" s="547"/>
      <c r="F28" s="544">
        <f>SUM(F26:I27)</f>
        <v>128</v>
      </c>
      <c r="G28" s="545"/>
      <c r="H28" s="545"/>
      <c r="I28" s="547"/>
      <c r="J28" s="544">
        <f>SUM(J26:M27)</f>
        <v>95</v>
      </c>
      <c r="K28" s="545"/>
      <c r="L28" s="545"/>
      <c r="M28" s="547"/>
      <c r="N28" s="544">
        <f>SUM(N26:Q27)</f>
        <v>0</v>
      </c>
      <c r="O28" s="545"/>
      <c r="P28" s="545"/>
      <c r="Q28" s="547"/>
      <c r="R28" s="544">
        <f>SUM(R26:U27)</f>
        <v>0</v>
      </c>
      <c r="S28" s="545"/>
      <c r="T28" s="545"/>
      <c r="U28" s="547"/>
      <c r="V28" s="544">
        <f>SUM(V26:Y27)</f>
        <v>0</v>
      </c>
      <c r="W28" s="545"/>
      <c r="X28" s="545"/>
      <c r="Y28" s="547"/>
      <c r="Z28" s="544">
        <f>SUM(Z26:AC27)</f>
        <v>0</v>
      </c>
      <c r="AA28" s="545"/>
      <c r="AB28" s="545"/>
      <c r="AC28" s="546"/>
      <c r="AD28" s="3"/>
    </row>
    <row r="29" spans="1:30" ht="15" customHeight="1">
      <c r="A29" s="2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6"/>
      <c r="AA29" s="6"/>
      <c r="AB29" s="6"/>
      <c r="AC29" s="6"/>
      <c r="AD29" s="3"/>
    </row>
    <row r="30" spans="1:30" ht="15" customHeight="1" thickBot="1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4"/>
      <c r="AA30" s="14"/>
      <c r="AB30" s="14"/>
      <c r="AC30" s="14"/>
      <c r="AD30" s="11"/>
    </row>
    <row r="31" spans="1:30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</sheetData>
  <mergeCells count="14">
    <mergeCell ref="Z3:AC3"/>
    <mergeCell ref="B28:E28"/>
    <mergeCell ref="F28:I28"/>
    <mergeCell ref="J28:M28"/>
    <mergeCell ref="N28:Q28"/>
    <mergeCell ref="R28:U28"/>
    <mergeCell ref="V28:Y28"/>
    <mergeCell ref="Z28:AC28"/>
    <mergeCell ref="B3:E3"/>
    <mergeCell ref="F3:I3"/>
    <mergeCell ref="J3:M3"/>
    <mergeCell ref="N3:Q3"/>
    <mergeCell ref="R3:U3"/>
    <mergeCell ref="V3:Y3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Tabelle23">
    <tabColor indexed="43"/>
    <pageSetUpPr fitToPage="1"/>
  </sheetPr>
  <dimension ref="A1"/>
  <sheetViews>
    <sheetView workbookViewId="0">
      <selection activeCell="C2" sqref="C2"/>
    </sheetView>
  </sheetViews>
  <sheetFormatPr baseColWidth="10" defaultRowHeight="12.75"/>
  <cols>
    <col min="1" max="16384" width="11.42578125" style="45"/>
  </cols>
  <sheetData/>
  <phoneticPr fontId="13" type="noConversion"/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Tabelle2">
    <pageSetUpPr fitToPage="1"/>
  </sheetPr>
  <dimension ref="A1:AD34"/>
  <sheetViews>
    <sheetView showGridLines="0" workbookViewId="0">
      <selection activeCell="A31" sqref="A31"/>
    </sheetView>
  </sheetViews>
  <sheetFormatPr baseColWidth="10" defaultRowHeight="12.75"/>
  <cols>
    <col min="1" max="1" width="14.140625" style="15" customWidth="1"/>
    <col min="2" max="29" width="3.5703125" style="15" customWidth="1"/>
    <col min="30" max="30" width="1.7109375" style="15" customWidth="1"/>
    <col min="31" max="31" width="2.7109375" style="15" customWidth="1"/>
    <col min="32" max="16384" width="11.42578125" style="15"/>
  </cols>
  <sheetData>
    <row r="1" spans="1:30" ht="24" customHeight="1" thickBot="1">
      <c r="A1" s="116" t="str">
        <f>'1.Mannschaft'!A1</f>
        <v>VfB Osnabrück I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53"/>
    </row>
    <row r="2" spans="1:30" ht="15" customHeight="1" thickBot="1">
      <c r="A2" s="80"/>
      <c r="B2" s="69"/>
      <c r="C2" s="70"/>
      <c r="D2" s="70"/>
      <c r="E2" s="371"/>
      <c r="F2" s="372"/>
      <c r="G2" s="70"/>
      <c r="H2" s="70"/>
      <c r="I2" s="371"/>
      <c r="J2" s="372"/>
      <c r="K2" s="70"/>
      <c r="L2" s="70"/>
      <c r="M2" s="371"/>
      <c r="N2" s="372"/>
      <c r="O2" s="70"/>
      <c r="P2" s="70"/>
      <c r="Q2" s="371"/>
      <c r="R2" s="372"/>
      <c r="S2" s="70"/>
      <c r="T2" s="70"/>
      <c r="U2" s="371"/>
      <c r="V2" s="372"/>
      <c r="W2" s="70"/>
      <c r="X2" s="70"/>
      <c r="Y2" s="371"/>
      <c r="Z2" s="372"/>
      <c r="AA2" s="70"/>
      <c r="AB2" s="70"/>
      <c r="AC2" s="373"/>
      <c r="AD2" s="3"/>
    </row>
    <row r="3" spans="1:30" ht="15" customHeight="1">
      <c r="A3" s="71" t="s">
        <v>24</v>
      </c>
      <c r="B3" s="555">
        <f>'1.Mannschaft'!B3</f>
        <v>20</v>
      </c>
      <c r="C3" s="550"/>
      <c r="D3" s="550"/>
      <c r="E3" s="551"/>
      <c r="F3" s="549">
        <f>'1.Mannschaft'!F3</f>
        <v>19</v>
      </c>
      <c r="G3" s="550"/>
      <c r="H3" s="550"/>
      <c r="I3" s="551"/>
      <c r="J3" s="549">
        <f>'1.Mannschaft'!J3</f>
        <v>2</v>
      </c>
      <c r="K3" s="550"/>
      <c r="L3" s="550"/>
      <c r="M3" s="551"/>
      <c r="N3" s="549">
        <f>'1.Mannschaft'!N3</f>
        <v>21</v>
      </c>
      <c r="O3" s="550"/>
      <c r="P3" s="550"/>
      <c r="Q3" s="551"/>
      <c r="R3" s="549">
        <f>'1.Mannschaft'!R3</f>
        <v>12</v>
      </c>
      <c r="S3" s="550"/>
      <c r="T3" s="550"/>
      <c r="U3" s="551"/>
      <c r="V3" s="549">
        <f>'1.Mannschaft'!V3</f>
        <v>0</v>
      </c>
      <c r="W3" s="550"/>
      <c r="X3" s="550"/>
      <c r="Y3" s="551"/>
      <c r="Z3" s="67">
        <f>'1.Mannschaft'!Z3</f>
        <v>0</v>
      </c>
      <c r="AA3" s="67"/>
      <c r="AB3" s="67"/>
      <c r="AC3" s="68"/>
      <c r="AD3" s="3"/>
    </row>
    <row r="4" spans="1:30" ht="15" customHeight="1">
      <c r="A4" s="72" t="s">
        <v>17</v>
      </c>
      <c r="B4" s="61">
        <f>'1.Mannschaft'!B4</f>
        <v>37751</v>
      </c>
      <c r="C4" s="62"/>
      <c r="D4" s="62"/>
      <c r="E4" s="63"/>
      <c r="F4" s="64">
        <f>'1.Mannschaft'!F4</f>
        <v>48946</v>
      </c>
      <c r="G4" s="62"/>
      <c r="H4" s="62"/>
      <c r="I4" s="63"/>
      <c r="J4" s="64">
        <f>'1.Mannschaft'!J4</f>
        <v>37750</v>
      </c>
      <c r="K4" s="62"/>
      <c r="L4" s="62"/>
      <c r="M4" s="63"/>
      <c r="N4" s="64">
        <f>'1.Mannschaft'!N4</f>
        <v>37832</v>
      </c>
      <c r="O4" s="62"/>
      <c r="P4" s="62"/>
      <c r="Q4" s="63"/>
      <c r="R4" s="64">
        <f>'1.Mannschaft'!R4</f>
        <v>196</v>
      </c>
      <c r="S4" s="62"/>
      <c r="T4" s="62"/>
      <c r="U4" s="63"/>
      <c r="V4" s="64" t="str">
        <f>'1.Mannschaft'!V4</f>
        <v/>
      </c>
      <c r="W4" s="62"/>
      <c r="X4" s="62"/>
      <c r="Y4" s="63"/>
      <c r="Z4" s="66" t="str">
        <f>'1.Mannschaft'!Z4</f>
        <v/>
      </c>
      <c r="AA4" s="62"/>
      <c r="AB4" s="62"/>
      <c r="AC4" s="65"/>
      <c r="AD4" s="3"/>
    </row>
    <row r="5" spans="1:30" ht="15" customHeight="1">
      <c r="A5" s="72" t="s">
        <v>23</v>
      </c>
      <c r="B5" s="58" t="str">
        <f>'1.Mannschaft'!B5</f>
        <v>Zschäpe, Jens-Bob</v>
      </c>
      <c r="C5" s="54"/>
      <c r="D5" s="55"/>
      <c r="E5" s="56"/>
      <c r="F5" s="60" t="str">
        <f>'1.Mannschaft'!F5</f>
        <v>Vennemann, Dirk</v>
      </c>
      <c r="G5" s="54"/>
      <c r="H5" s="55"/>
      <c r="I5" s="56"/>
      <c r="J5" s="60" t="str">
        <f>'1.Mannschaft'!J5</f>
        <v>Zschäpe, Ruth Friederike</v>
      </c>
      <c r="K5" s="54"/>
      <c r="L5" s="55"/>
      <c r="M5" s="56"/>
      <c r="N5" s="60" t="str">
        <f>'1.Mannschaft'!N5</f>
        <v>Dunker, Sven</v>
      </c>
      <c r="O5" s="54"/>
      <c r="P5" s="55"/>
      <c r="Q5" s="56"/>
      <c r="R5" s="60" t="str">
        <f>'1.Mannschaft'!R5</f>
        <v>Dettmer, Peter</v>
      </c>
      <c r="S5" s="54"/>
      <c r="T5" s="55"/>
      <c r="U5" s="56"/>
      <c r="V5" s="60" t="str">
        <f>'1.Mannschaft'!V5</f>
        <v/>
      </c>
      <c r="W5" s="54"/>
      <c r="X5" s="55"/>
      <c r="Y5" s="56"/>
      <c r="Z5" s="59" t="str">
        <f>'1.Mannschaft'!Z5</f>
        <v/>
      </c>
      <c r="AA5" s="54"/>
      <c r="AB5" s="55"/>
      <c r="AC5" s="57"/>
      <c r="AD5" s="3"/>
    </row>
    <row r="6" spans="1:30" ht="15" customHeight="1" thickBot="1">
      <c r="A6" s="73" t="s">
        <v>22</v>
      </c>
      <c r="B6" s="74" t="str">
        <f>'1.Mannschaft'!B6</f>
        <v>Sm2</v>
      </c>
      <c r="C6" s="75"/>
      <c r="D6" s="76"/>
      <c r="E6" s="77"/>
      <c r="F6" s="78" t="str">
        <f>'1.Mannschaft'!F6</f>
        <v>Sm1</v>
      </c>
      <c r="G6" s="75"/>
      <c r="H6" s="76"/>
      <c r="I6" s="77"/>
      <c r="J6" s="78" t="str">
        <f>'1.Mannschaft'!J6</f>
        <v>D</v>
      </c>
      <c r="K6" s="75"/>
      <c r="L6" s="76"/>
      <c r="M6" s="77"/>
      <c r="N6" s="78" t="str">
        <f>'1.Mannschaft'!N6</f>
        <v>H</v>
      </c>
      <c r="O6" s="75"/>
      <c r="P6" s="76"/>
      <c r="Q6" s="77"/>
      <c r="R6" s="78" t="str">
        <f>'1.Mannschaft'!R6</f>
        <v>Sm1</v>
      </c>
      <c r="S6" s="75"/>
      <c r="T6" s="76"/>
      <c r="U6" s="77"/>
      <c r="V6" s="78" t="str">
        <f>'1.Mannschaft'!V6</f>
        <v/>
      </c>
      <c r="W6" s="75"/>
      <c r="X6" s="76"/>
      <c r="Y6" s="77"/>
      <c r="Z6" s="76" t="str">
        <f>'1.Mannschaft'!Z6</f>
        <v/>
      </c>
      <c r="AA6" s="75"/>
      <c r="AB6" s="76"/>
      <c r="AC6" s="79"/>
      <c r="AD6" s="3"/>
    </row>
    <row r="7" spans="1:30" ht="15" customHeight="1" thickBot="1">
      <c r="A7" s="72" t="s">
        <v>20</v>
      </c>
      <c r="B7" s="81" t="str">
        <f>'1.Mannschaft'!B7</f>
        <v>VfB Osnabrück I</v>
      </c>
      <c r="C7" s="82"/>
      <c r="D7" s="83"/>
      <c r="E7" s="84"/>
      <c r="F7" s="85" t="str">
        <f>'1.Mannschaft'!F7</f>
        <v>VfB Osnabrück I</v>
      </c>
      <c r="G7" s="82"/>
      <c r="H7" s="83"/>
      <c r="I7" s="84"/>
      <c r="J7" s="85" t="str">
        <f>'1.Mannschaft'!J7</f>
        <v>VfB Osnabrück I</v>
      </c>
      <c r="K7" s="82"/>
      <c r="L7" s="83"/>
      <c r="M7" s="84"/>
      <c r="N7" s="85" t="str">
        <f>'1.Mannschaft'!N7</f>
        <v>VfB Osnabrück I</v>
      </c>
      <c r="O7" s="82"/>
      <c r="P7" s="83"/>
      <c r="Q7" s="84"/>
      <c r="R7" s="85" t="str">
        <f>'1.Mannschaft'!R7</f>
        <v>VfB Osnabrück I</v>
      </c>
      <c r="S7" s="82"/>
      <c r="T7" s="83"/>
      <c r="U7" s="84"/>
      <c r="V7" s="85" t="str">
        <f>'1.Mannschaft'!V7</f>
        <v/>
      </c>
      <c r="W7" s="82"/>
      <c r="X7" s="83"/>
      <c r="Y7" s="84"/>
      <c r="Z7" s="83" t="str">
        <f>'1.Mannschaft'!Z7</f>
        <v/>
      </c>
      <c r="AA7" s="82"/>
      <c r="AB7" s="83"/>
      <c r="AC7" s="86"/>
      <c r="AD7" s="3"/>
    </row>
    <row r="8" spans="1:30" ht="15" customHeight="1">
      <c r="A8" s="4" t="str">
        <f>'1.Mannschaft'!A8</f>
        <v>Bahn 1</v>
      </c>
      <c r="B8" s="361" t="str">
        <f>IF('1.Mannschaft'!B28=1,"",'1.Mannschaft'!B8)</f>
        <v/>
      </c>
      <c r="C8" s="362">
        <f>IF('1.Mannschaft'!C28=1,"",'1.Mannschaft'!C8)</f>
        <v>1</v>
      </c>
      <c r="D8" s="362">
        <f>IF('1.Mannschaft'!D28=1,"",'1.Mannschaft'!D8)</f>
        <v>2</v>
      </c>
      <c r="E8" s="363">
        <f>IF('1.Mannschaft'!E28=1,"",'1.Mannschaft'!E8)</f>
        <v>0</v>
      </c>
      <c r="F8" s="367">
        <f>IF('1.Mannschaft'!F28=1,"",'1.Mannschaft'!F8)</f>
        <v>2</v>
      </c>
      <c r="G8" s="362">
        <f>IF('1.Mannschaft'!G28=1,"",'1.Mannschaft'!G8)</f>
        <v>2</v>
      </c>
      <c r="H8" s="362">
        <f>IF('1.Mannschaft'!H28=1,"",'1.Mannschaft'!H8)</f>
        <v>2</v>
      </c>
      <c r="I8" s="363">
        <f>IF('1.Mannschaft'!I28=1,"",'1.Mannschaft'!I8)</f>
        <v>0</v>
      </c>
      <c r="J8" s="367">
        <f>IF('1.Mannschaft'!J28=1,"",'1.Mannschaft'!J8)</f>
        <v>2</v>
      </c>
      <c r="K8" s="362" t="str">
        <f>IF('1.Mannschaft'!K28=1,"",'1.Mannschaft'!K8)</f>
        <v/>
      </c>
      <c r="L8" s="362">
        <f>IF('1.Mannschaft'!L28=1,"",'1.Mannschaft'!L8)</f>
        <v>1</v>
      </c>
      <c r="M8" s="363">
        <f>IF('1.Mannschaft'!M28=1,"",'1.Mannschaft'!M8)</f>
        <v>0</v>
      </c>
      <c r="N8" s="367">
        <f>IF('1.Mannschaft'!N28=1,"",'1.Mannschaft'!N8)</f>
        <v>1</v>
      </c>
      <c r="O8" s="362">
        <f>IF('1.Mannschaft'!O28=1,"",'1.Mannschaft'!O8)</f>
        <v>2</v>
      </c>
      <c r="P8" s="362" t="str">
        <f>IF('1.Mannschaft'!P28=1,"",'1.Mannschaft'!P8)</f>
        <v/>
      </c>
      <c r="Q8" s="363">
        <f>IF('1.Mannschaft'!Q28=1,"",'1.Mannschaft'!Q8)</f>
        <v>0</v>
      </c>
      <c r="R8" s="367">
        <f>IF('1.Mannschaft'!R28=1,"",'1.Mannschaft'!R8)</f>
        <v>1</v>
      </c>
      <c r="S8" s="362">
        <f>IF('1.Mannschaft'!S28=1,"",'1.Mannschaft'!S8)</f>
        <v>1</v>
      </c>
      <c r="T8" s="362">
        <f>IF('1.Mannschaft'!T28=1,"",'1.Mannschaft'!T8)</f>
        <v>1</v>
      </c>
      <c r="U8" s="363">
        <f>IF('1.Mannschaft'!U28=1,"",'1.Mannschaft'!U8)</f>
        <v>0</v>
      </c>
      <c r="V8" s="367">
        <f>IF('1.Mannschaft'!V28=1,"",'1.Mannschaft'!V8)</f>
        <v>0</v>
      </c>
      <c r="W8" s="362">
        <f>IF('1.Mannschaft'!W28=1,"",'1.Mannschaft'!W8)</f>
        <v>0</v>
      </c>
      <c r="X8" s="362">
        <f>IF('1.Mannschaft'!X28=1,"",'1.Mannschaft'!X8)</f>
        <v>0</v>
      </c>
      <c r="Y8" s="363">
        <f>IF('1.Mannschaft'!Y28=1,"",'1.Mannschaft'!Y8)</f>
        <v>0</v>
      </c>
      <c r="Z8" s="367">
        <f>IF('1.Mannschaft'!Z28=1,"",'1.Mannschaft'!Z8)</f>
        <v>0</v>
      </c>
      <c r="AA8" s="362">
        <f>IF('1.Mannschaft'!AA28=1,"",'1.Mannschaft'!AA8)</f>
        <v>0</v>
      </c>
      <c r="AB8" s="362">
        <f>IF('1.Mannschaft'!AB28=1,"",'1.Mannschaft'!AB8)</f>
        <v>0</v>
      </c>
      <c r="AC8" s="369">
        <f>IF('1.Mannschaft'!AC28=1,"",'1.Mannschaft'!AC8)</f>
        <v>0</v>
      </c>
      <c r="AD8" s="3"/>
    </row>
    <row r="9" spans="1:30" ht="15" customHeight="1">
      <c r="A9" s="4" t="str">
        <f>'1.Mannschaft'!A9</f>
        <v>Bahn 2</v>
      </c>
      <c r="B9" s="364" t="str">
        <f>IF('1.Mannschaft'!B28=1,"",'1.Mannschaft'!B9)</f>
        <v/>
      </c>
      <c r="C9" s="365">
        <f>IF('1.Mannschaft'!C28=1,"",'1.Mannschaft'!C9)</f>
        <v>2</v>
      </c>
      <c r="D9" s="365">
        <f>IF('1.Mannschaft'!D28=1,"",'1.Mannschaft'!D9)</f>
        <v>2</v>
      </c>
      <c r="E9" s="366">
        <f>IF('1.Mannschaft'!E28=1,"",'1.Mannschaft'!E9)</f>
        <v>0</v>
      </c>
      <c r="F9" s="368">
        <f>IF('1.Mannschaft'!F28=1,"",'1.Mannschaft'!F9)</f>
        <v>2</v>
      </c>
      <c r="G9" s="365">
        <f>IF('1.Mannschaft'!G28=1,"",'1.Mannschaft'!G9)</f>
        <v>1</v>
      </c>
      <c r="H9" s="365">
        <f>IF('1.Mannschaft'!H28=1,"",'1.Mannschaft'!H9)</f>
        <v>2</v>
      </c>
      <c r="I9" s="366">
        <f>IF('1.Mannschaft'!I28=1,"",'1.Mannschaft'!I9)</f>
        <v>0</v>
      </c>
      <c r="J9" s="368">
        <f>IF('1.Mannschaft'!J28=1,"",'1.Mannschaft'!J9)</f>
        <v>2</v>
      </c>
      <c r="K9" s="365" t="str">
        <f>IF('1.Mannschaft'!K28=1,"",'1.Mannschaft'!K9)</f>
        <v/>
      </c>
      <c r="L9" s="365">
        <f>IF('1.Mannschaft'!L28=1,"",'1.Mannschaft'!L9)</f>
        <v>2</v>
      </c>
      <c r="M9" s="366">
        <f>IF('1.Mannschaft'!M28=1,"",'1.Mannschaft'!M9)</f>
        <v>0</v>
      </c>
      <c r="N9" s="368">
        <f>IF('1.Mannschaft'!N28=1,"",'1.Mannschaft'!N9)</f>
        <v>2</v>
      </c>
      <c r="O9" s="365">
        <f>IF('1.Mannschaft'!O28=1,"",'1.Mannschaft'!O9)</f>
        <v>1</v>
      </c>
      <c r="P9" s="365" t="str">
        <f>IF('1.Mannschaft'!P28=1,"",'1.Mannschaft'!P9)</f>
        <v/>
      </c>
      <c r="Q9" s="366">
        <f>IF('1.Mannschaft'!Q28=1,"",'1.Mannschaft'!Q9)</f>
        <v>0</v>
      </c>
      <c r="R9" s="368">
        <f>IF('1.Mannschaft'!R28=1,"",'1.Mannschaft'!R9)</f>
        <v>2</v>
      </c>
      <c r="S9" s="365">
        <f>IF('1.Mannschaft'!S28=1,"",'1.Mannschaft'!S9)</f>
        <v>2</v>
      </c>
      <c r="T9" s="365">
        <f>IF('1.Mannschaft'!T28=1,"",'1.Mannschaft'!T9)</f>
        <v>2</v>
      </c>
      <c r="U9" s="366">
        <f>IF('1.Mannschaft'!U28=1,"",'1.Mannschaft'!U9)</f>
        <v>0</v>
      </c>
      <c r="V9" s="368">
        <f>IF('1.Mannschaft'!V28=1,"",'1.Mannschaft'!V9)</f>
        <v>0</v>
      </c>
      <c r="W9" s="365">
        <f>IF('1.Mannschaft'!W28=1,"",'1.Mannschaft'!W9)</f>
        <v>0</v>
      </c>
      <c r="X9" s="365">
        <f>IF('1.Mannschaft'!X28=1,"",'1.Mannschaft'!X9)</f>
        <v>0</v>
      </c>
      <c r="Y9" s="366">
        <f>IF('1.Mannschaft'!Y28=1,"",'1.Mannschaft'!Y9)</f>
        <v>0</v>
      </c>
      <c r="Z9" s="368">
        <f>IF('1.Mannschaft'!Z28=1,"",'1.Mannschaft'!Z9)</f>
        <v>0</v>
      </c>
      <c r="AA9" s="365">
        <f>IF('1.Mannschaft'!AA28=1,"",'1.Mannschaft'!AA9)</f>
        <v>0</v>
      </c>
      <c r="AB9" s="365">
        <f>IF('1.Mannschaft'!AB28=1,"",'1.Mannschaft'!AB9)</f>
        <v>0</v>
      </c>
      <c r="AC9" s="370">
        <f>IF('1.Mannschaft'!AC28=1,"",'1.Mannschaft'!AC9)</f>
        <v>0</v>
      </c>
      <c r="AD9" s="3"/>
    </row>
    <row r="10" spans="1:30" ht="15" customHeight="1">
      <c r="A10" s="4" t="str">
        <f>'1.Mannschaft'!A10</f>
        <v>Bahn 3</v>
      </c>
      <c r="B10" s="364" t="str">
        <f>IF('1.Mannschaft'!B28=1,"",'1.Mannschaft'!B10)</f>
        <v/>
      </c>
      <c r="C10" s="365">
        <f>IF('1.Mannschaft'!C28=1,"",'1.Mannschaft'!C10)</f>
        <v>1</v>
      </c>
      <c r="D10" s="365">
        <f>IF('1.Mannschaft'!D28=1,"",'1.Mannschaft'!D10)</f>
        <v>2</v>
      </c>
      <c r="E10" s="366">
        <f>IF('1.Mannschaft'!E28=1,"",'1.Mannschaft'!E10)</f>
        <v>0</v>
      </c>
      <c r="F10" s="368">
        <f>IF('1.Mannschaft'!F28=1,"",'1.Mannschaft'!F10)</f>
        <v>2</v>
      </c>
      <c r="G10" s="365">
        <f>IF('1.Mannschaft'!G28=1,"",'1.Mannschaft'!G10)</f>
        <v>1</v>
      </c>
      <c r="H10" s="365">
        <f>IF('1.Mannschaft'!H28=1,"",'1.Mannschaft'!H10)</f>
        <v>1</v>
      </c>
      <c r="I10" s="366">
        <f>IF('1.Mannschaft'!I28=1,"",'1.Mannschaft'!I10)</f>
        <v>0</v>
      </c>
      <c r="J10" s="368">
        <f>IF('1.Mannschaft'!J28=1,"",'1.Mannschaft'!J10)</f>
        <v>1</v>
      </c>
      <c r="K10" s="365" t="str">
        <f>IF('1.Mannschaft'!K28=1,"",'1.Mannschaft'!K10)</f>
        <v/>
      </c>
      <c r="L10" s="365">
        <f>IF('1.Mannschaft'!L28=1,"",'1.Mannschaft'!L10)</f>
        <v>2</v>
      </c>
      <c r="M10" s="366">
        <f>IF('1.Mannschaft'!M28=1,"",'1.Mannschaft'!M10)</f>
        <v>0</v>
      </c>
      <c r="N10" s="368">
        <f>IF('1.Mannschaft'!N28=1,"",'1.Mannschaft'!N10)</f>
        <v>2</v>
      </c>
      <c r="O10" s="365">
        <f>IF('1.Mannschaft'!O28=1,"",'1.Mannschaft'!O10)</f>
        <v>2</v>
      </c>
      <c r="P10" s="365" t="str">
        <f>IF('1.Mannschaft'!P28=1,"",'1.Mannschaft'!P10)</f>
        <v/>
      </c>
      <c r="Q10" s="366">
        <f>IF('1.Mannschaft'!Q28=1,"",'1.Mannschaft'!Q10)</f>
        <v>0</v>
      </c>
      <c r="R10" s="368">
        <f>IF('1.Mannschaft'!R28=1,"",'1.Mannschaft'!R10)</f>
        <v>2</v>
      </c>
      <c r="S10" s="365">
        <f>IF('1.Mannschaft'!S28=1,"",'1.Mannschaft'!S10)</f>
        <v>1</v>
      </c>
      <c r="T10" s="365">
        <f>IF('1.Mannschaft'!T28=1,"",'1.Mannschaft'!T10)</f>
        <v>1</v>
      </c>
      <c r="U10" s="366">
        <f>IF('1.Mannschaft'!U28=1,"",'1.Mannschaft'!U10)</f>
        <v>0</v>
      </c>
      <c r="V10" s="368">
        <f>IF('1.Mannschaft'!V28=1,"",'1.Mannschaft'!V10)</f>
        <v>0</v>
      </c>
      <c r="W10" s="365">
        <f>IF('1.Mannschaft'!W28=1,"",'1.Mannschaft'!W10)</f>
        <v>0</v>
      </c>
      <c r="X10" s="365">
        <f>IF('1.Mannschaft'!X28=1,"",'1.Mannschaft'!X10)</f>
        <v>0</v>
      </c>
      <c r="Y10" s="366">
        <f>IF('1.Mannschaft'!Y28=1,"",'1.Mannschaft'!Y10)</f>
        <v>0</v>
      </c>
      <c r="Z10" s="368">
        <f>IF('1.Mannschaft'!Z28=1,"",'1.Mannschaft'!Z10)</f>
        <v>0</v>
      </c>
      <c r="AA10" s="365">
        <f>IF('1.Mannschaft'!AA28=1,"",'1.Mannschaft'!AA10)</f>
        <v>0</v>
      </c>
      <c r="AB10" s="365">
        <f>IF('1.Mannschaft'!AB28=1,"",'1.Mannschaft'!AB10)</f>
        <v>0</v>
      </c>
      <c r="AC10" s="370">
        <f>IF('1.Mannschaft'!AC28=1,"",'1.Mannschaft'!AC10)</f>
        <v>0</v>
      </c>
      <c r="AD10" s="3"/>
    </row>
    <row r="11" spans="1:30" ht="15" customHeight="1">
      <c r="A11" s="4" t="str">
        <f>'1.Mannschaft'!A11</f>
        <v>Bahn 4</v>
      </c>
      <c r="B11" s="364" t="str">
        <f>IF('1.Mannschaft'!B28=1,"",'1.Mannschaft'!B11)</f>
        <v/>
      </c>
      <c r="C11" s="365">
        <f>IF('1.Mannschaft'!C28=1,"",'1.Mannschaft'!C11)</f>
        <v>1</v>
      </c>
      <c r="D11" s="365">
        <f>IF('1.Mannschaft'!D28=1,"",'1.Mannschaft'!D11)</f>
        <v>1</v>
      </c>
      <c r="E11" s="366">
        <f>IF('1.Mannschaft'!E28=1,"",'1.Mannschaft'!E11)</f>
        <v>0</v>
      </c>
      <c r="F11" s="368">
        <f>IF('1.Mannschaft'!F28=1,"",'1.Mannschaft'!F11)</f>
        <v>2</v>
      </c>
      <c r="G11" s="365">
        <f>IF('1.Mannschaft'!G28=1,"",'1.Mannschaft'!G11)</f>
        <v>1</v>
      </c>
      <c r="H11" s="365">
        <f>IF('1.Mannschaft'!H28=1,"",'1.Mannschaft'!H11)</f>
        <v>2</v>
      </c>
      <c r="I11" s="366">
        <f>IF('1.Mannschaft'!I28=1,"",'1.Mannschaft'!I11)</f>
        <v>0</v>
      </c>
      <c r="J11" s="368">
        <f>IF('1.Mannschaft'!J28=1,"",'1.Mannschaft'!J11)</f>
        <v>3</v>
      </c>
      <c r="K11" s="365" t="str">
        <f>IF('1.Mannschaft'!K28=1,"",'1.Mannschaft'!K11)</f>
        <v/>
      </c>
      <c r="L11" s="365">
        <f>IF('1.Mannschaft'!L28=1,"",'1.Mannschaft'!L11)</f>
        <v>2</v>
      </c>
      <c r="M11" s="366">
        <f>IF('1.Mannschaft'!M28=1,"",'1.Mannschaft'!M11)</f>
        <v>0</v>
      </c>
      <c r="N11" s="368">
        <f>IF('1.Mannschaft'!N28=1,"",'1.Mannschaft'!N11)</f>
        <v>1</v>
      </c>
      <c r="O11" s="365">
        <f>IF('1.Mannschaft'!O28=1,"",'1.Mannschaft'!O11)</f>
        <v>1</v>
      </c>
      <c r="P11" s="365" t="str">
        <f>IF('1.Mannschaft'!P28=1,"",'1.Mannschaft'!P11)</f>
        <v/>
      </c>
      <c r="Q11" s="366">
        <f>IF('1.Mannschaft'!Q28=1,"",'1.Mannschaft'!Q11)</f>
        <v>0</v>
      </c>
      <c r="R11" s="368">
        <f>IF('1.Mannschaft'!R28=1,"",'1.Mannschaft'!R11)</f>
        <v>1</v>
      </c>
      <c r="S11" s="365">
        <f>IF('1.Mannschaft'!S28=1,"",'1.Mannschaft'!S11)</f>
        <v>1</v>
      </c>
      <c r="T11" s="365">
        <f>IF('1.Mannschaft'!T28=1,"",'1.Mannschaft'!T11)</f>
        <v>1</v>
      </c>
      <c r="U11" s="366">
        <f>IF('1.Mannschaft'!U28=1,"",'1.Mannschaft'!U11)</f>
        <v>0</v>
      </c>
      <c r="V11" s="368">
        <f>IF('1.Mannschaft'!V28=1,"",'1.Mannschaft'!V11)</f>
        <v>0</v>
      </c>
      <c r="W11" s="365">
        <f>IF('1.Mannschaft'!W28=1,"",'1.Mannschaft'!W11)</f>
        <v>0</v>
      </c>
      <c r="X11" s="365">
        <f>IF('1.Mannschaft'!X28=1,"",'1.Mannschaft'!X11)</f>
        <v>0</v>
      </c>
      <c r="Y11" s="366">
        <f>IF('1.Mannschaft'!Y28=1,"",'1.Mannschaft'!Y11)</f>
        <v>0</v>
      </c>
      <c r="Z11" s="368">
        <f>IF('1.Mannschaft'!Z28=1,"",'1.Mannschaft'!Z11)</f>
        <v>0</v>
      </c>
      <c r="AA11" s="365">
        <f>IF('1.Mannschaft'!AA28=1,"",'1.Mannschaft'!AA11)</f>
        <v>0</v>
      </c>
      <c r="AB11" s="365">
        <f>IF('1.Mannschaft'!AB28=1,"",'1.Mannschaft'!AB11)</f>
        <v>0</v>
      </c>
      <c r="AC11" s="370">
        <f>IF('1.Mannschaft'!AC28=1,"",'1.Mannschaft'!AC11)</f>
        <v>0</v>
      </c>
      <c r="AD11" s="3"/>
    </row>
    <row r="12" spans="1:30" ht="15" customHeight="1">
      <c r="A12" s="4" t="str">
        <f>'1.Mannschaft'!A12</f>
        <v>Bahn 5</v>
      </c>
      <c r="B12" s="364" t="str">
        <f>IF('1.Mannschaft'!B28=1,"",'1.Mannschaft'!B12)</f>
        <v/>
      </c>
      <c r="C12" s="365">
        <f>IF('1.Mannschaft'!C28=1,"",'1.Mannschaft'!C12)</f>
        <v>1</v>
      </c>
      <c r="D12" s="365">
        <f>IF('1.Mannschaft'!D28=1,"",'1.Mannschaft'!D12)</f>
        <v>2</v>
      </c>
      <c r="E12" s="366">
        <f>IF('1.Mannschaft'!E28=1,"",'1.Mannschaft'!E12)</f>
        <v>0</v>
      </c>
      <c r="F12" s="368">
        <f>IF('1.Mannschaft'!F28=1,"",'1.Mannschaft'!F12)</f>
        <v>2</v>
      </c>
      <c r="G12" s="365">
        <f>IF('1.Mannschaft'!G28=1,"",'1.Mannschaft'!G12)</f>
        <v>2</v>
      </c>
      <c r="H12" s="365">
        <f>IF('1.Mannschaft'!H28=1,"",'1.Mannschaft'!H12)</f>
        <v>2</v>
      </c>
      <c r="I12" s="366">
        <f>IF('1.Mannschaft'!I28=1,"",'1.Mannschaft'!I12)</f>
        <v>0</v>
      </c>
      <c r="J12" s="368">
        <f>IF('1.Mannschaft'!J28=1,"",'1.Mannschaft'!J12)</f>
        <v>1</v>
      </c>
      <c r="K12" s="365" t="str">
        <f>IF('1.Mannschaft'!K28=1,"",'1.Mannschaft'!K12)</f>
        <v/>
      </c>
      <c r="L12" s="365">
        <f>IF('1.Mannschaft'!L28=1,"",'1.Mannschaft'!L12)</f>
        <v>1</v>
      </c>
      <c r="M12" s="366">
        <f>IF('1.Mannschaft'!M28=1,"",'1.Mannschaft'!M12)</f>
        <v>0</v>
      </c>
      <c r="N12" s="368">
        <f>IF('1.Mannschaft'!N28=1,"",'1.Mannschaft'!N12)</f>
        <v>2</v>
      </c>
      <c r="O12" s="365">
        <f>IF('1.Mannschaft'!O28=1,"",'1.Mannschaft'!O12)</f>
        <v>2</v>
      </c>
      <c r="P12" s="365" t="str">
        <f>IF('1.Mannschaft'!P28=1,"",'1.Mannschaft'!P12)</f>
        <v/>
      </c>
      <c r="Q12" s="366">
        <f>IF('1.Mannschaft'!Q28=1,"",'1.Mannschaft'!Q12)</f>
        <v>0</v>
      </c>
      <c r="R12" s="368">
        <f>IF('1.Mannschaft'!R28=1,"",'1.Mannschaft'!R12)</f>
        <v>1</v>
      </c>
      <c r="S12" s="365">
        <f>IF('1.Mannschaft'!S28=1,"",'1.Mannschaft'!S12)</f>
        <v>1</v>
      </c>
      <c r="T12" s="365">
        <f>IF('1.Mannschaft'!T28=1,"",'1.Mannschaft'!T12)</f>
        <v>2</v>
      </c>
      <c r="U12" s="366">
        <f>IF('1.Mannschaft'!U28=1,"",'1.Mannschaft'!U12)</f>
        <v>0</v>
      </c>
      <c r="V12" s="368">
        <f>IF('1.Mannschaft'!V28=1,"",'1.Mannschaft'!V12)</f>
        <v>0</v>
      </c>
      <c r="W12" s="365">
        <f>IF('1.Mannschaft'!W28=1,"",'1.Mannschaft'!W12)</f>
        <v>0</v>
      </c>
      <c r="X12" s="365">
        <f>IF('1.Mannschaft'!X28=1,"",'1.Mannschaft'!X12)</f>
        <v>0</v>
      </c>
      <c r="Y12" s="366">
        <f>IF('1.Mannschaft'!Y28=1,"",'1.Mannschaft'!Y12)</f>
        <v>0</v>
      </c>
      <c r="Z12" s="368">
        <f>IF('1.Mannschaft'!Z28=1,"",'1.Mannschaft'!Z12)</f>
        <v>0</v>
      </c>
      <c r="AA12" s="365">
        <f>IF('1.Mannschaft'!AA28=1,"",'1.Mannschaft'!AA12)</f>
        <v>0</v>
      </c>
      <c r="AB12" s="365">
        <f>IF('1.Mannschaft'!AB28=1,"",'1.Mannschaft'!AB12)</f>
        <v>0</v>
      </c>
      <c r="AC12" s="370">
        <f>IF('1.Mannschaft'!AC28=1,"",'1.Mannschaft'!AC12)</f>
        <v>0</v>
      </c>
      <c r="AD12" s="3"/>
    </row>
    <row r="13" spans="1:30" ht="15" customHeight="1">
      <c r="A13" s="4" t="str">
        <f>'1.Mannschaft'!A13</f>
        <v>Bahn 6</v>
      </c>
      <c r="B13" s="364" t="str">
        <f>IF('1.Mannschaft'!B28=1,"",'1.Mannschaft'!B13)</f>
        <v/>
      </c>
      <c r="C13" s="365">
        <f>IF('1.Mannschaft'!C28=1,"",'1.Mannschaft'!C13)</f>
        <v>2</v>
      </c>
      <c r="D13" s="365">
        <f>IF('1.Mannschaft'!D28=1,"",'1.Mannschaft'!D13)</f>
        <v>1</v>
      </c>
      <c r="E13" s="366">
        <f>IF('1.Mannschaft'!E28=1,"",'1.Mannschaft'!E13)</f>
        <v>0</v>
      </c>
      <c r="F13" s="368">
        <f>IF('1.Mannschaft'!F28=1,"",'1.Mannschaft'!F13)</f>
        <v>2</v>
      </c>
      <c r="G13" s="365">
        <f>IF('1.Mannschaft'!G28=1,"",'1.Mannschaft'!G13)</f>
        <v>2</v>
      </c>
      <c r="H13" s="365">
        <f>IF('1.Mannschaft'!H28=1,"",'1.Mannschaft'!H13)</f>
        <v>1</v>
      </c>
      <c r="I13" s="366">
        <f>IF('1.Mannschaft'!I28=1,"",'1.Mannschaft'!I13)</f>
        <v>0</v>
      </c>
      <c r="J13" s="368">
        <f>IF('1.Mannschaft'!J28=1,"",'1.Mannschaft'!J13)</f>
        <v>1</v>
      </c>
      <c r="K13" s="365" t="str">
        <f>IF('1.Mannschaft'!K28=1,"",'1.Mannschaft'!K13)</f>
        <v/>
      </c>
      <c r="L13" s="365">
        <f>IF('1.Mannschaft'!L28=1,"",'1.Mannschaft'!L13)</f>
        <v>1</v>
      </c>
      <c r="M13" s="366">
        <f>IF('1.Mannschaft'!M28=1,"",'1.Mannschaft'!M13)</f>
        <v>0</v>
      </c>
      <c r="N13" s="368">
        <f>IF('1.Mannschaft'!N28=1,"",'1.Mannschaft'!N13)</f>
        <v>1</v>
      </c>
      <c r="O13" s="365">
        <f>IF('1.Mannschaft'!O28=1,"",'1.Mannschaft'!O13)</f>
        <v>1</v>
      </c>
      <c r="P13" s="365" t="str">
        <f>IF('1.Mannschaft'!P28=1,"",'1.Mannschaft'!P13)</f>
        <v/>
      </c>
      <c r="Q13" s="366">
        <f>IF('1.Mannschaft'!Q28=1,"",'1.Mannschaft'!Q13)</f>
        <v>0</v>
      </c>
      <c r="R13" s="368">
        <f>IF('1.Mannschaft'!R28=1,"",'1.Mannschaft'!R13)</f>
        <v>2</v>
      </c>
      <c r="S13" s="365">
        <f>IF('1.Mannschaft'!S28=1,"",'1.Mannschaft'!S13)</f>
        <v>2</v>
      </c>
      <c r="T13" s="365">
        <f>IF('1.Mannschaft'!T28=1,"",'1.Mannschaft'!T13)</f>
        <v>2</v>
      </c>
      <c r="U13" s="366">
        <f>IF('1.Mannschaft'!U28=1,"",'1.Mannschaft'!U13)</f>
        <v>0</v>
      </c>
      <c r="V13" s="368">
        <f>IF('1.Mannschaft'!V28=1,"",'1.Mannschaft'!V13)</f>
        <v>0</v>
      </c>
      <c r="W13" s="365">
        <f>IF('1.Mannschaft'!W28=1,"",'1.Mannschaft'!W13)</f>
        <v>0</v>
      </c>
      <c r="X13" s="365">
        <f>IF('1.Mannschaft'!X28=1,"",'1.Mannschaft'!X13)</f>
        <v>0</v>
      </c>
      <c r="Y13" s="366">
        <f>IF('1.Mannschaft'!Y28=1,"",'1.Mannschaft'!Y13)</f>
        <v>0</v>
      </c>
      <c r="Z13" s="368">
        <f>IF('1.Mannschaft'!Z28=1,"",'1.Mannschaft'!Z13)</f>
        <v>0</v>
      </c>
      <c r="AA13" s="365">
        <f>IF('1.Mannschaft'!AA28=1,"",'1.Mannschaft'!AA13)</f>
        <v>0</v>
      </c>
      <c r="AB13" s="365">
        <f>IF('1.Mannschaft'!AB28=1,"",'1.Mannschaft'!AB13)</f>
        <v>0</v>
      </c>
      <c r="AC13" s="370">
        <f>IF('1.Mannschaft'!AC28=1,"",'1.Mannschaft'!AC13)</f>
        <v>0</v>
      </c>
      <c r="AD13" s="3"/>
    </row>
    <row r="14" spans="1:30" ht="15" customHeight="1">
      <c r="A14" s="4" t="str">
        <f>'1.Mannschaft'!A14</f>
        <v>Bahn 7</v>
      </c>
      <c r="B14" s="364" t="str">
        <f>IF('1.Mannschaft'!B28=1,"",'1.Mannschaft'!B14)</f>
        <v/>
      </c>
      <c r="C14" s="365">
        <f>IF('1.Mannschaft'!C28=1,"",'1.Mannschaft'!C14)</f>
        <v>1</v>
      </c>
      <c r="D14" s="365">
        <f>IF('1.Mannschaft'!D28=1,"",'1.Mannschaft'!D14)</f>
        <v>2</v>
      </c>
      <c r="E14" s="366">
        <f>IF('1.Mannschaft'!E28=1,"",'1.Mannschaft'!E14)</f>
        <v>0</v>
      </c>
      <c r="F14" s="368">
        <f>IF('1.Mannschaft'!F28=1,"",'1.Mannschaft'!F14)</f>
        <v>2</v>
      </c>
      <c r="G14" s="365">
        <f>IF('1.Mannschaft'!G28=1,"",'1.Mannschaft'!G14)</f>
        <v>2</v>
      </c>
      <c r="H14" s="365">
        <f>IF('1.Mannschaft'!H28=1,"",'1.Mannschaft'!H14)</f>
        <v>2</v>
      </c>
      <c r="I14" s="366">
        <f>IF('1.Mannschaft'!I28=1,"",'1.Mannschaft'!I14)</f>
        <v>0</v>
      </c>
      <c r="J14" s="368">
        <f>IF('1.Mannschaft'!J28=1,"",'1.Mannschaft'!J14)</f>
        <v>1</v>
      </c>
      <c r="K14" s="365" t="str">
        <f>IF('1.Mannschaft'!K28=1,"",'1.Mannschaft'!K14)</f>
        <v/>
      </c>
      <c r="L14" s="365">
        <f>IF('1.Mannschaft'!L28=1,"",'1.Mannschaft'!L14)</f>
        <v>2</v>
      </c>
      <c r="M14" s="366">
        <f>IF('1.Mannschaft'!M28=1,"",'1.Mannschaft'!M14)</f>
        <v>0</v>
      </c>
      <c r="N14" s="368">
        <f>IF('1.Mannschaft'!N28=1,"",'1.Mannschaft'!N14)</f>
        <v>2</v>
      </c>
      <c r="O14" s="365">
        <f>IF('1.Mannschaft'!O28=1,"",'1.Mannschaft'!O14)</f>
        <v>1</v>
      </c>
      <c r="P14" s="365" t="str">
        <f>IF('1.Mannschaft'!P28=1,"",'1.Mannschaft'!P14)</f>
        <v/>
      </c>
      <c r="Q14" s="366">
        <f>IF('1.Mannschaft'!Q28=1,"",'1.Mannschaft'!Q14)</f>
        <v>0</v>
      </c>
      <c r="R14" s="368">
        <f>IF('1.Mannschaft'!R28=1,"",'1.Mannschaft'!R14)</f>
        <v>1</v>
      </c>
      <c r="S14" s="365">
        <f>IF('1.Mannschaft'!S28=1,"",'1.Mannschaft'!S14)</f>
        <v>1</v>
      </c>
      <c r="T14" s="365">
        <f>IF('1.Mannschaft'!T28=1,"",'1.Mannschaft'!T14)</f>
        <v>1</v>
      </c>
      <c r="U14" s="366">
        <f>IF('1.Mannschaft'!U28=1,"",'1.Mannschaft'!U14)</f>
        <v>0</v>
      </c>
      <c r="V14" s="368">
        <f>IF('1.Mannschaft'!V28=1,"",'1.Mannschaft'!V14)</f>
        <v>0</v>
      </c>
      <c r="W14" s="365">
        <f>IF('1.Mannschaft'!W28=1,"",'1.Mannschaft'!W14)</f>
        <v>0</v>
      </c>
      <c r="X14" s="365">
        <f>IF('1.Mannschaft'!X28=1,"",'1.Mannschaft'!X14)</f>
        <v>0</v>
      </c>
      <c r="Y14" s="366">
        <f>IF('1.Mannschaft'!Y28=1,"",'1.Mannschaft'!Y14)</f>
        <v>0</v>
      </c>
      <c r="Z14" s="368">
        <f>IF('1.Mannschaft'!Z28=1,"",'1.Mannschaft'!Z14)</f>
        <v>0</v>
      </c>
      <c r="AA14" s="365">
        <f>IF('1.Mannschaft'!AA28=1,"",'1.Mannschaft'!AA14)</f>
        <v>0</v>
      </c>
      <c r="AB14" s="365">
        <f>IF('1.Mannschaft'!AB28=1,"",'1.Mannschaft'!AB14)</f>
        <v>0</v>
      </c>
      <c r="AC14" s="370">
        <f>IF('1.Mannschaft'!AC28=1,"",'1.Mannschaft'!AC14)</f>
        <v>0</v>
      </c>
      <c r="AD14" s="3"/>
    </row>
    <row r="15" spans="1:30" ht="15" customHeight="1">
      <c r="A15" s="4" t="str">
        <f>'1.Mannschaft'!A15</f>
        <v>Bahn 8</v>
      </c>
      <c r="B15" s="364" t="str">
        <f>IF('1.Mannschaft'!B28=1,"",'1.Mannschaft'!B15)</f>
        <v/>
      </c>
      <c r="C15" s="365">
        <f>IF('1.Mannschaft'!C28=1,"",'1.Mannschaft'!C15)</f>
        <v>1</v>
      </c>
      <c r="D15" s="365">
        <f>IF('1.Mannschaft'!D28=1,"",'1.Mannschaft'!D15)</f>
        <v>1</v>
      </c>
      <c r="E15" s="366">
        <f>IF('1.Mannschaft'!E28=1,"",'1.Mannschaft'!E15)</f>
        <v>0</v>
      </c>
      <c r="F15" s="368">
        <f>IF('1.Mannschaft'!F28=1,"",'1.Mannschaft'!F15)</f>
        <v>1</v>
      </c>
      <c r="G15" s="365">
        <f>IF('1.Mannschaft'!G28=1,"",'1.Mannschaft'!G15)</f>
        <v>1</v>
      </c>
      <c r="H15" s="365">
        <f>IF('1.Mannschaft'!H28=1,"",'1.Mannschaft'!H15)</f>
        <v>1</v>
      </c>
      <c r="I15" s="366">
        <f>IF('1.Mannschaft'!I28=1,"",'1.Mannschaft'!I15)</f>
        <v>0</v>
      </c>
      <c r="J15" s="368">
        <f>IF('1.Mannschaft'!J28=1,"",'1.Mannschaft'!J15)</f>
        <v>2</v>
      </c>
      <c r="K15" s="365" t="str">
        <f>IF('1.Mannschaft'!K28=1,"",'1.Mannschaft'!K15)</f>
        <v/>
      </c>
      <c r="L15" s="365">
        <f>IF('1.Mannschaft'!L28=1,"",'1.Mannschaft'!L15)</f>
        <v>1</v>
      </c>
      <c r="M15" s="366">
        <f>IF('1.Mannschaft'!M28=1,"",'1.Mannschaft'!M15)</f>
        <v>0</v>
      </c>
      <c r="N15" s="368">
        <f>IF('1.Mannschaft'!N28=1,"",'1.Mannschaft'!N15)</f>
        <v>1</v>
      </c>
      <c r="O15" s="365">
        <f>IF('1.Mannschaft'!O28=1,"",'1.Mannschaft'!O15)</f>
        <v>1</v>
      </c>
      <c r="P15" s="365" t="str">
        <f>IF('1.Mannschaft'!P28=1,"",'1.Mannschaft'!P15)</f>
        <v/>
      </c>
      <c r="Q15" s="366">
        <f>IF('1.Mannschaft'!Q28=1,"",'1.Mannschaft'!Q15)</f>
        <v>0</v>
      </c>
      <c r="R15" s="368">
        <f>IF('1.Mannschaft'!R28=1,"",'1.Mannschaft'!R15)</f>
        <v>1</v>
      </c>
      <c r="S15" s="365">
        <f>IF('1.Mannschaft'!S28=1,"",'1.Mannschaft'!S15)</f>
        <v>2</v>
      </c>
      <c r="T15" s="365">
        <f>IF('1.Mannschaft'!T28=1,"",'1.Mannschaft'!T15)</f>
        <v>2</v>
      </c>
      <c r="U15" s="366">
        <f>IF('1.Mannschaft'!U28=1,"",'1.Mannschaft'!U15)</f>
        <v>0</v>
      </c>
      <c r="V15" s="368">
        <f>IF('1.Mannschaft'!V28=1,"",'1.Mannschaft'!V15)</f>
        <v>0</v>
      </c>
      <c r="W15" s="365">
        <f>IF('1.Mannschaft'!W28=1,"",'1.Mannschaft'!W15)</f>
        <v>0</v>
      </c>
      <c r="X15" s="365">
        <f>IF('1.Mannschaft'!X28=1,"",'1.Mannschaft'!X15)</f>
        <v>0</v>
      </c>
      <c r="Y15" s="366">
        <f>IF('1.Mannschaft'!Y28=1,"",'1.Mannschaft'!Y15)</f>
        <v>0</v>
      </c>
      <c r="Z15" s="368">
        <f>IF('1.Mannschaft'!Z28=1,"",'1.Mannschaft'!Z15)</f>
        <v>0</v>
      </c>
      <c r="AA15" s="365">
        <f>IF('1.Mannschaft'!AA28=1,"",'1.Mannschaft'!AA15)</f>
        <v>0</v>
      </c>
      <c r="AB15" s="365">
        <f>IF('1.Mannschaft'!AB28=1,"",'1.Mannschaft'!AB15)</f>
        <v>0</v>
      </c>
      <c r="AC15" s="370">
        <f>IF('1.Mannschaft'!AC28=1,"",'1.Mannschaft'!AC15)</f>
        <v>0</v>
      </c>
      <c r="AD15" s="3"/>
    </row>
    <row r="16" spans="1:30" ht="15" customHeight="1">
      <c r="A16" s="4" t="str">
        <f>'1.Mannschaft'!A16</f>
        <v>Bahn 9</v>
      </c>
      <c r="B16" s="364" t="str">
        <f>IF('1.Mannschaft'!B28=1,"",'1.Mannschaft'!B16)</f>
        <v/>
      </c>
      <c r="C16" s="365">
        <f>IF('1.Mannschaft'!C28=1,"",'1.Mannschaft'!C16)</f>
        <v>2</v>
      </c>
      <c r="D16" s="365">
        <f>IF('1.Mannschaft'!D28=1,"",'1.Mannschaft'!D16)</f>
        <v>3</v>
      </c>
      <c r="E16" s="366">
        <f>IF('1.Mannschaft'!E28=1,"",'1.Mannschaft'!E16)</f>
        <v>0</v>
      </c>
      <c r="F16" s="368">
        <f>IF('1.Mannschaft'!F28=1,"",'1.Mannschaft'!F16)</f>
        <v>1</v>
      </c>
      <c r="G16" s="365">
        <f>IF('1.Mannschaft'!G28=1,"",'1.Mannschaft'!G16)</f>
        <v>1</v>
      </c>
      <c r="H16" s="365">
        <f>IF('1.Mannschaft'!H28=1,"",'1.Mannschaft'!H16)</f>
        <v>3</v>
      </c>
      <c r="I16" s="366">
        <f>IF('1.Mannschaft'!I28=1,"",'1.Mannschaft'!I16)</f>
        <v>0</v>
      </c>
      <c r="J16" s="368">
        <f>IF('1.Mannschaft'!J28=1,"",'1.Mannschaft'!J16)</f>
        <v>2</v>
      </c>
      <c r="K16" s="365" t="str">
        <f>IF('1.Mannschaft'!K28=1,"",'1.Mannschaft'!K16)</f>
        <v/>
      </c>
      <c r="L16" s="365">
        <f>IF('1.Mannschaft'!L28=1,"",'1.Mannschaft'!L16)</f>
        <v>2</v>
      </c>
      <c r="M16" s="366">
        <f>IF('1.Mannschaft'!M28=1,"",'1.Mannschaft'!M16)</f>
        <v>0</v>
      </c>
      <c r="N16" s="368">
        <f>IF('1.Mannschaft'!N28=1,"",'1.Mannschaft'!N16)</f>
        <v>2</v>
      </c>
      <c r="O16" s="365">
        <f>IF('1.Mannschaft'!O28=1,"",'1.Mannschaft'!O16)</f>
        <v>1</v>
      </c>
      <c r="P16" s="365" t="str">
        <f>IF('1.Mannschaft'!P28=1,"",'1.Mannschaft'!P16)</f>
        <v/>
      </c>
      <c r="Q16" s="366">
        <f>IF('1.Mannschaft'!Q28=1,"",'1.Mannschaft'!Q16)</f>
        <v>0</v>
      </c>
      <c r="R16" s="368">
        <f>IF('1.Mannschaft'!R28=1,"",'1.Mannschaft'!R16)</f>
        <v>1</v>
      </c>
      <c r="S16" s="365">
        <f>IF('1.Mannschaft'!S28=1,"",'1.Mannschaft'!S16)</f>
        <v>2</v>
      </c>
      <c r="T16" s="365">
        <f>IF('1.Mannschaft'!T28=1,"",'1.Mannschaft'!T16)</f>
        <v>2</v>
      </c>
      <c r="U16" s="366">
        <f>IF('1.Mannschaft'!U28=1,"",'1.Mannschaft'!U16)</f>
        <v>0</v>
      </c>
      <c r="V16" s="368">
        <f>IF('1.Mannschaft'!V28=1,"",'1.Mannschaft'!V16)</f>
        <v>0</v>
      </c>
      <c r="W16" s="365">
        <f>IF('1.Mannschaft'!W28=1,"",'1.Mannschaft'!W16)</f>
        <v>0</v>
      </c>
      <c r="X16" s="365">
        <f>IF('1.Mannschaft'!X28=1,"",'1.Mannschaft'!X16)</f>
        <v>0</v>
      </c>
      <c r="Y16" s="366">
        <f>IF('1.Mannschaft'!Y28=1,"",'1.Mannschaft'!Y16)</f>
        <v>0</v>
      </c>
      <c r="Z16" s="368">
        <f>IF('1.Mannschaft'!Z28=1,"",'1.Mannschaft'!Z16)</f>
        <v>0</v>
      </c>
      <c r="AA16" s="365">
        <f>IF('1.Mannschaft'!AA28=1,"",'1.Mannschaft'!AA16)</f>
        <v>0</v>
      </c>
      <c r="AB16" s="365">
        <f>IF('1.Mannschaft'!AB28=1,"",'1.Mannschaft'!AB16)</f>
        <v>0</v>
      </c>
      <c r="AC16" s="370">
        <f>IF('1.Mannschaft'!AC28=1,"",'1.Mannschaft'!AC16)</f>
        <v>0</v>
      </c>
      <c r="AD16" s="3"/>
    </row>
    <row r="17" spans="1:30" ht="15" customHeight="1">
      <c r="A17" s="4" t="str">
        <f>'1.Mannschaft'!A17</f>
        <v>Bahn 10</v>
      </c>
      <c r="B17" s="364" t="str">
        <f>IF('1.Mannschaft'!B28=1,"",'1.Mannschaft'!B17)</f>
        <v/>
      </c>
      <c r="C17" s="365">
        <f>IF('1.Mannschaft'!C28=1,"",'1.Mannschaft'!C17)</f>
        <v>2</v>
      </c>
      <c r="D17" s="365">
        <f>IF('1.Mannschaft'!D28=1,"",'1.Mannschaft'!D17)</f>
        <v>2</v>
      </c>
      <c r="E17" s="366">
        <f>IF('1.Mannschaft'!E28=1,"",'1.Mannschaft'!E17)</f>
        <v>0</v>
      </c>
      <c r="F17" s="368">
        <f>IF('1.Mannschaft'!F28=1,"",'1.Mannschaft'!F17)</f>
        <v>2</v>
      </c>
      <c r="G17" s="365">
        <f>IF('1.Mannschaft'!G28=1,"",'1.Mannschaft'!G17)</f>
        <v>2</v>
      </c>
      <c r="H17" s="365">
        <f>IF('1.Mannschaft'!H28=1,"",'1.Mannschaft'!H17)</f>
        <v>2</v>
      </c>
      <c r="I17" s="366">
        <f>IF('1.Mannschaft'!I28=1,"",'1.Mannschaft'!I17)</f>
        <v>0</v>
      </c>
      <c r="J17" s="368">
        <f>IF('1.Mannschaft'!J28=1,"",'1.Mannschaft'!J17)</f>
        <v>2</v>
      </c>
      <c r="K17" s="365" t="str">
        <f>IF('1.Mannschaft'!K28=1,"",'1.Mannschaft'!K17)</f>
        <v/>
      </c>
      <c r="L17" s="365">
        <f>IF('1.Mannschaft'!L28=1,"",'1.Mannschaft'!L17)</f>
        <v>2</v>
      </c>
      <c r="M17" s="366">
        <f>IF('1.Mannschaft'!M28=1,"",'1.Mannschaft'!M17)</f>
        <v>0</v>
      </c>
      <c r="N17" s="368">
        <f>IF('1.Mannschaft'!N28=1,"",'1.Mannschaft'!N17)</f>
        <v>2</v>
      </c>
      <c r="O17" s="365">
        <f>IF('1.Mannschaft'!O28=1,"",'1.Mannschaft'!O17)</f>
        <v>1</v>
      </c>
      <c r="P17" s="365" t="str">
        <f>IF('1.Mannschaft'!P28=1,"",'1.Mannschaft'!P17)</f>
        <v/>
      </c>
      <c r="Q17" s="366">
        <f>IF('1.Mannschaft'!Q28=1,"",'1.Mannschaft'!Q17)</f>
        <v>0</v>
      </c>
      <c r="R17" s="368">
        <f>IF('1.Mannschaft'!R28=1,"",'1.Mannschaft'!R17)</f>
        <v>2</v>
      </c>
      <c r="S17" s="365">
        <f>IF('1.Mannschaft'!S28=1,"",'1.Mannschaft'!S17)</f>
        <v>2</v>
      </c>
      <c r="T17" s="365">
        <f>IF('1.Mannschaft'!T28=1,"",'1.Mannschaft'!T17)</f>
        <v>2</v>
      </c>
      <c r="U17" s="366">
        <f>IF('1.Mannschaft'!U28=1,"",'1.Mannschaft'!U17)</f>
        <v>0</v>
      </c>
      <c r="V17" s="368">
        <f>IF('1.Mannschaft'!V28=1,"",'1.Mannschaft'!V17)</f>
        <v>0</v>
      </c>
      <c r="W17" s="365">
        <f>IF('1.Mannschaft'!W28=1,"",'1.Mannschaft'!W17)</f>
        <v>0</v>
      </c>
      <c r="X17" s="365">
        <f>IF('1.Mannschaft'!X28=1,"",'1.Mannschaft'!X17)</f>
        <v>0</v>
      </c>
      <c r="Y17" s="366">
        <f>IF('1.Mannschaft'!Y28=1,"",'1.Mannschaft'!Y17)</f>
        <v>0</v>
      </c>
      <c r="Z17" s="368">
        <f>IF('1.Mannschaft'!Z28=1,"",'1.Mannschaft'!Z17)</f>
        <v>0</v>
      </c>
      <c r="AA17" s="365">
        <f>IF('1.Mannschaft'!AA28=1,"",'1.Mannschaft'!AA17)</f>
        <v>0</v>
      </c>
      <c r="AB17" s="365">
        <f>IF('1.Mannschaft'!AB28=1,"",'1.Mannschaft'!AB17)</f>
        <v>0</v>
      </c>
      <c r="AC17" s="370">
        <f>IF('1.Mannschaft'!AC28=1,"",'1.Mannschaft'!AC17)</f>
        <v>0</v>
      </c>
      <c r="AD17" s="3"/>
    </row>
    <row r="18" spans="1:30" ht="15" customHeight="1">
      <c r="A18" s="4" t="str">
        <f>'1.Mannschaft'!A18</f>
        <v>Bahn 11</v>
      </c>
      <c r="B18" s="364" t="str">
        <f>IF('1.Mannschaft'!B28=1,"",'1.Mannschaft'!B18)</f>
        <v/>
      </c>
      <c r="C18" s="365">
        <f>IF('1.Mannschaft'!C28=1,"",'1.Mannschaft'!C18)</f>
        <v>2</v>
      </c>
      <c r="D18" s="365">
        <f>IF('1.Mannschaft'!D28=1,"",'1.Mannschaft'!D18)</f>
        <v>2</v>
      </c>
      <c r="E18" s="366">
        <f>IF('1.Mannschaft'!E28=1,"",'1.Mannschaft'!E18)</f>
        <v>0</v>
      </c>
      <c r="F18" s="368">
        <f>IF('1.Mannschaft'!F28=1,"",'1.Mannschaft'!F18)</f>
        <v>2</v>
      </c>
      <c r="G18" s="365">
        <f>IF('1.Mannschaft'!G28=1,"",'1.Mannschaft'!G18)</f>
        <v>1</v>
      </c>
      <c r="H18" s="365">
        <f>IF('1.Mannschaft'!H28=1,"",'1.Mannschaft'!H18)</f>
        <v>2</v>
      </c>
      <c r="I18" s="366">
        <f>IF('1.Mannschaft'!I28=1,"",'1.Mannschaft'!I18)</f>
        <v>0</v>
      </c>
      <c r="J18" s="368">
        <f>IF('1.Mannschaft'!J28=1,"",'1.Mannschaft'!J18)</f>
        <v>1</v>
      </c>
      <c r="K18" s="365" t="str">
        <f>IF('1.Mannschaft'!K28=1,"",'1.Mannschaft'!K18)</f>
        <v/>
      </c>
      <c r="L18" s="365">
        <f>IF('1.Mannschaft'!L28=1,"",'1.Mannschaft'!L18)</f>
        <v>3</v>
      </c>
      <c r="M18" s="366">
        <f>IF('1.Mannschaft'!M28=1,"",'1.Mannschaft'!M18)</f>
        <v>0</v>
      </c>
      <c r="N18" s="368">
        <f>IF('1.Mannschaft'!N28=1,"",'1.Mannschaft'!N18)</f>
        <v>2</v>
      </c>
      <c r="O18" s="365">
        <f>IF('1.Mannschaft'!O28=1,"",'1.Mannschaft'!O18)</f>
        <v>1</v>
      </c>
      <c r="P18" s="365" t="str">
        <f>IF('1.Mannschaft'!P28=1,"",'1.Mannschaft'!P18)</f>
        <v/>
      </c>
      <c r="Q18" s="366">
        <f>IF('1.Mannschaft'!Q28=1,"",'1.Mannschaft'!Q18)</f>
        <v>0</v>
      </c>
      <c r="R18" s="368">
        <f>IF('1.Mannschaft'!R28=1,"",'1.Mannschaft'!R18)</f>
        <v>1</v>
      </c>
      <c r="S18" s="365">
        <f>IF('1.Mannschaft'!S28=1,"",'1.Mannschaft'!S18)</f>
        <v>2</v>
      </c>
      <c r="T18" s="365">
        <f>IF('1.Mannschaft'!T28=1,"",'1.Mannschaft'!T18)</f>
        <v>1</v>
      </c>
      <c r="U18" s="366">
        <f>IF('1.Mannschaft'!U28=1,"",'1.Mannschaft'!U18)</f>
        <v>0</v>
      </c>
      <c r="V18" s="368">
        <f>IF('1.Mannschaft'!V28=1,"",'1.Mannschaft'!V18)</f>
        <v>0</v>
      </c>
      <c r="W18" s="365">
        <f>IF('1.Mannschaft'!W28=1,"",'1.Mannschaft'!W18)</f>
        <v>0</v>
      </c>
      <c r="X18" s="365">
        <f>IF('1.Mannschaft'!X28=1,"",'1.Mannschaft'!X18)</f>
        <v>0</v>
      </c>
      <c r="Y18" s="366">
        <f>IF('1.Mannschaft'!Y28=1,"",'1.Mannschaft'!Y18)</f>
        <v>0</v>
      </c>
      <c r="Z18" s="368">
        <f>IF('1.Mannschaft'!Z28=1,"",'1.Mannschaft'!Z18)</f>
        <v>0</v>
      </c>
      <c r="AA18" s="365">
        <f>IF('1.Mannschaft'!AA28=1,"",'1.Mannschaft'!AA18)</f>
        <v>0</v>
      </c>
      <c r="AB18" s="365">
        <f>IF('1.Mannschaft'!AB28=1,"",'1.Mannschaft'!AB18)</f>
        <v>0</v>
      </c>
      <c r="AC18" s="370">
        <f>IF('1.Mannschaft'!AC28=1,"",'1.Mannschaft'!AC18)</f>
        <v>0</v>
      </c>
      <c r="AD18" s="3"/>
    </row>
    <row r="19" spans="1:30" ht="15" customHeight="1">
      <c r="A19" s="4" t="str">
        <f>'1.Mannschaft'!A19</f>
        <v>Bahn 12</v>
      </c>
      <c r="B19" s="364" t="str">
        <f>IF('1.Mannschaft'!B28=1,"",'1.Mannschaft'!B19)</f>
        <v/>
      </c>
      <c r="C19" s="365">
        <f>IF('1.Mannschaft'!C28=1,"",'1.Mannschaft'!C19)</f>
        <v>1</v>
      </c>
      <c r="D19" s="365">
        <f>IF('1.Mannschaft'!D28=1,"",'1.Mannschaft'!D19)</f>
        <v>1</v>
      </c>
      <c r="E19" s="366">
        <f>IF('1.Mannschaft'!E28=1,"",'1.Mannschaft'!E19)</f>
        <v>0</v>
      </c>
      <c r="F19" s="368">
        <f>IF('1.Mannschaft'!F28=1,"",'1.Mannschaft'!F19)</f>
        <v>1</v>
      </c>
      <c r="G19" s="365">
        <f>IF('1.Mannschaft'!G28=1,"",'1.Mannschaft'!G19)</f>
        <v>1</v>
      </c>
      <c r="H19" s="365">
        <f>IF('1.Mannschaft'!H28=1,"",'1.Mannschaft'!H19)</f>
        <v>1</v>
      </c>
      <c r="I19" s="366">
        <f>IF('1.Mannschaft'!I28=1,"",'1.Mannschaft'!I19)</f>
        <v>0</v>
      </c>
      <c r="J19" s="368">
        <f>IF('1.Mannschaft'!J28=1,"",'1.Mannschaft'!J19)</f>
        <v>2</v>
      </c>
      <c r="K19" s="365" t="str">
        <f>IF('1.Mannschaft'!K28=1,"",'1.Mannschaft'!K19)</f>
        <v/>
      </c>
      <c r="L19" s="365">
        <f>IF('1.Mannschaft'!L28=1,"",'1.Mannschaft'!L19)</f>
        <v>1</v>
      </c>
      <c r="M19" s="366">
        <f>IF('1.Mannschaft'!M28=1,"",'1.Mannschaft'!M19)</f>
        <v>0</v>
      </c>
      <c r="N19" s="368">
        <f>IF('1.Mannschaft'!N28=1,"",'1.Mannschaft'!N19)</f>
        <v>1</v>
      </c>
      <c r="O19" s="365">
        <f>IF('1.Mannschaft'!O28=1,"",'1.Mannschaft'!O19)</f>
        <v>1</v>
      </c>
      <c r="P19" s="365" t="str">
        <f>IF('1.Mannschaft'!P28=1,"",'1.Mannschaft'!P19)</f>
        <v/>
      </c>
      <c r="Q19" s="366">
        <f>IF('1.Mannschaft'!Q28=1,"",'1.Mannschaft'!Q19)</f>
        <v>0</v>
      </c>
      <c r="R19" s="368">
        <f>IF('1.Mannschaft'!R28=1,"",'1.Mannschaft'!R19)</f>
        <v>1</v>
      </c>
      <c r="S19" s="365">
        <f>IF('1.Mannschaft'!S28=1,"",'1.Mannschaft'!S19)</f>
        <v>1</v>
      </c>
      <c r="T19" s="365">
        <f>IF('1.Mannschaft'!T28=1,"",'1.Mannschaft'!T19)</f>
        <v>1</v>
      </c>
      <c r="U19" s="366">
        <f>IF('1.Mannschaft'!U28=1,"",'1.Mannschaft'!U19)</f>
        <v>0</v>
      </c>
      <c r="V19" s="368">
        <f>IF('1.Mannschaft'!V28=1,"",'1.Mannschaft'!V19)</f>
        <v>0</v>
      </c>
      <c r="W19" s="365">
        <f>IF('1.Mannschaft'!W28=1,"",'1.Mannschaft'!W19)</f>
        <v>0</v>
      </c>
      <c r="X19" s="365">
        <f>IF('1.Mannschaft'!X28=1,"",'1.Mannschaft'!X19)</f>
        <v>0</v>
      </c>
      <c r="Y19" s="366">
        <f>IF('1.Mannschaft'!Y28=1,"",'1.Mannschaft'!Y19)</f>
        <v>0</v>
      </c>
      <c r="Z19" s="368">
        <f>IF('1.Mannschaft'!Z28=1,"",'1.Mannschaft'!Z19)</f>
        <v>0</v>
      </c>
      <c r="AA19" s="365">
        <f>IF('1.Mannschaft'!AA28=1,"",'1.Mannschaft'!AA19)</f>
        <v>0</v>
      </c>
      <c r="AB19" s="365">
        <f>IF('1.Mannschaft'!AB28=1,"",'1.Mannschaft'!AB19)</f>
        <v>0</v>
      </c>
      <c r="AC19" s="370">
        <f>IF('1.Mannschaft'!AC28=1,"",'1.Mannschaft'!AC19)</f>
        <v>0</v>
      </c>
      <c r="AD19" s="3"/>
    </row>
    <row r="20" spans="1:30" ht="15" customHeight="1">
      <c r="A20" s="4" t="str">
        <f>'1.Mannschaft'!A20</f>
        <v>Bahn 13</v>
      </c>
      <c r="B20" s="364" t="str">
        <f>IF('1.Mannschaft'!B28=1,"",'1.Mannschaft'!B20)</f>
        <v/>
      </c>
      <c r="C20" s="365">
        <f>IF('1.Mannschaft'!C28=1,"",'1.Mannschaft'!C20)</f>
        <v>1</v>
      </c>
      <c r="D20" s="365">
        <f>IF('1.Mannschaft'!D28=1,"",'1.Mannschaft'!D20)</f>
        <v>1</v>
      </c>
      <c r="E20" s="366">
        <f>IF('1.Mannschaft'!E28=1,"",'1.Mannschaft'!E20)</f>
        <v>0</v>
      </c>
      <c r="F20" s="368">
        <f>IF('1.Mannschaft'!F28=1,"",'1.Mannschaft'!F20)</f>
        <v>1</v>
      </c>
      <c r="G20" s="365">
        <f>IF('1.Mannschaft'!G28=1,"",'1.Mannschaft'!G20)</f>
        <v>2</v>
      </c>
      <c r="H20" s="365">
        <f>IF('1.Mannschaft'!H28=1,"",'1.Mannschaft'!H20)</f>
        <v>1</v>
      </c>
      <c r="I20" s="366">
        <f>IF('1.Mannschaft'!I28=1,"",'1.Mannschaft'!I20)</f>
        <v>0</v>
      </c>
      <c r="J20" s="368">
        <f>IF('1.Mannschaft'!J28=1,"",'1.Mannschaft'!J20)</f>
        <v>2</v>
      </c>
      <c r="K20" s="365" t="str">
        <f>IF('1.Mannschaft'!K28=1,"",'1.Mannschaft'!K20)</f>
        <v/>
      </c>
      <c r="L20" s="365">
        <f>IF('1.Mannschaft'!L28=1,"",'1.Mannschaft'!L20)</f>
        <v>2</v>
      </c>
      <c r="M20" s="366">
        <f>IF('1.Mannschaft'!M28=1,"",'1.Mannschaft'!M20)</f>
        <v>0</v>
      </c>
      <c r="N20" s="368">
        <f>IF('1.Mannschaft'!N28=1,"",'1.Mannschaft'!N20)</f>
        <v>1</v>
      </c>
      <c r="O20" s="365">
        <f>IF('1.Mannschaft'!O28=1,"",'1.Mannschaft'!O20)</f>
        <v>1</v>
      </c>
      <c r="P20" s="365" t="str">
        <f>IF('1.Mannschaft'!P28=1,"",'1.Mannschaft'!P20)</f>
        <v/>
      </c>
      <c r="Q20" s="366">
        <f>IF('1.Mannschaft'!Q28=1,"",'1.Mannschaft'!Q20)</f>
        <v>0</v>
      </c>
      <c r="R20" s="368">
        <f>IF('1.Mannschaft'!R28=1,"",'1.Mannschaft'!R20)</f>
        <v>2</v>
      </c>
      <c r="S20" s="365">
        <f>IF('1.Mannschaft'!S28=1,"",'1.Mannschaft'!S20)</f>
        <v>1</v>
      </c>
      <c r="T20" s="365">
        <f>IF('1.Mannschaft'!T28=1,"",'1.Mannschaft'!T20)</f>
        <v>2</v>
      </c>
      <c r="U20" s="366">
        <f>IF('1.Mannschaft'!U28=1,"",'1.Mannschaft'!U20)</f>
        <v>0</v>
      </c>
      <c r="V20" s="368">
        <f>IF('1.Mannschaft'!V28=1,"",'1.Mannschaft'!V20)</f>
        <v>0</v>
      </c>
      <c r="W20" s="365">
        <f>IF('1.Mannschaft'!W28=1,"",'1.Mannschaft'!W20)</f>
        <v>0</v>
      </c>
      <c r="X20" s="365">
        <f>IF('1.Mannschaft'!X28=1,"",'1.Mannschaft'!X20)</f>
        <v>0</v>
      </c>
      <c r="Y20" s="366">
        <f>IF('1.Mannschaft'!Y28=1,"",'1.Mannschaft'!Y20)</f>
        <v>0</v>
      </c>
      <c r="Z20" s="368">
        <f>IF('1.Mannschaft'!Z28=1,"",'1.Mannschaft'!Z20)</f>
        <v>0</v>
      </c>
      <c r="AA20" s="365">
        <f>IF('1.Mannschaft'!AA28=1,"",'1.Mannschaft'!AA20)</f>
        <v>0</v>
      </c>
      <c r="AB20" s="365">
        <f>IF('1.Mannschaft'!AB28=1,"",'1.Mannschaft'!AB20)</f>
        <v>0</v>
      </c>
      <c r="AC20" s="370">
        <f>IF('1.Mannschaft'!AC28=1,"",'1.Mannschaft'!AC20)</f>
        <v>0</v>
      </c>
      <c r="AD20" s="3"/>
    </row>
    <row r="21" spans="1:30" ht="15" customHeight="1">
      <c r="A21" s="4" t="str">
        <f>'1.Mannschaft'!A21</f>
        <v>Bahn 14</v>
      </c>
      <c r="B21" s="364" t="str">
        <f>IF('1.Mannschaft'!B28=1,"",'1.Mannschaft'!B21)</f>
        <v/>
      </c>
      <c r="C21" s="365">
        <f>IF('1.Mannschaft'!C28=1,"",'1.Mannschaft'!C21)</f>
        <v>2</v>
      </c>
      <c r="D21" s="365">
        <f>IF('1.Mannschaft'!D28=1,"",'1.Mannschaft'!D21)</f>
        <v>1</v>
      </c>
      <c r="E21" s="366">
        <f>IF('1.Mannschaft'!E28=1,"",'1.Mannschaft'!E21)</f>
        <v>0</v>
      </c>
      <c r="F21" s="368">
        <f>IF('1.Mannschaft'!F28=1,"",'1.Mannschaft'!F21)</f>
        <v>1</v>
      </c>
      <c r="G21" s="365">
        <f>IF('1.Mannschaft'!G28=1,"",'1.Mannschaft'!G21)</f>
        <v>1</v>
      </c>
      <c r="H21" s="365">
        <f>IF('1.Mannschaft'!H28=1,"",'1.Mannschaft'!H21)</f>
        <v>1</v>
      </c>
      <c r="I21" s="366">
        <f>IF('1.Mannschaft'!I28=1,"",'1.Mannschaft'!I21)</f>
        <v>0</v>
      </c>
      <c r="J21" s="368">
        <f>IF('1.Mannschaft'!J28=1,"",'1.Mannschaft'!J21)</f>
        <v>2</v>
      </c>
      <c r="K21" s="365" t="str">
        <f>IF('1.Mannschaft'!K28=1,"",'1.Mannschaft'!K21)</f>
        <v/>
      </c>
      <c r="L21" s="365">
        <f>IF('1.Mannschaft'!L28=1,"",'1.Mannschaft'!L21)</f>
        <v>1</v>
      </c>
      <c r="M21" s="366">
        <f>IF('1.Mannschaft'!M28=1,"",'1.Mannschaft'!M21)</f>
        <v>0</v>
      </c>
      <c r="N21" s="368">
        <f>IF('1.Mannschaft'!N28=1,"",'1.Mannschaft'!N21)</f>
        <v>2</v>
      </c>
      <c r="O21" s="365">
        <f>IF('1.Mannschaft'!O28=1,"",'1.Mannschaft'!O21)</f>
        <v>2</v>
      </c>
      <c r="P21" s="365" t="str">
        <f>IF('1.Mannschaft'!P28=1,"",'1.Mannschaft'!P21)</f>
        <v/>
      </c>
      <c r="Q21" s="366">
        <f>IF('1.Mannschaft'!Q28=1,"",'1.Mannschaft'!Q21)</f>
        <v>0</v>
      </c>
      <c r="R21" s="368">
        <f>IF('1.Mannschaft'!R28=1,"",'1.Mannschaft'!R21)</f>
        <v>1</v>
      </c>
      <c r="S21" s="365">
        <f>IF('1.Mannschaft'!S28=1,"",'1.Mannschaft'!S21)</f>
        <v>1</v>
      </c>
      <c r="T21" s="365">
        <f>IF('1.Mannschaft'!T28=1,"",'1.Mannschaft'!T21)</f>
        <v>1</v>
      </c>
      <c r="U21" s="366">
        <f>IF('1.Mannschaft'!U28=1,"",'1.Mannschaft'!U21)</f>
        <v>0</v>
      </c>
      <c r="V21" s="368">
        <f>IF('1.Mannschaft'!V28=1,"",'1.Mannschaft'!V21)</f>
        <v>0</v>
      </c>
      <c r="W21" s="365">
        <f>IF('1.Mannschaft'!W28=1,"",'1.Mannschaft'!W21)</f>
        <v>0</v>
      </c>
      <c r="X21" s="365">
        <f>IF('1.Mannschaft'!X28=1,"",'1.Mannschaft'!X21)</f>
        <v>0</v>
      </c>
      <c r="Y21" s="366">
        <f>IF('1.Mannschaft'!Y28=1,"",'1.Mannschaft'!Y21)</f>
        <v>0</v>
      </c>
      <c r="Z21" s="368">
        <f>IF('1.Mannschaft'!Z28=1,"",'1.Mannschaft'!Z21)</f>
        <v>0</v>
      </c>
      <c r="AA21" s="365">
        <f>IF('1.Mannschaft'!AA28=1,"",'1.Mannschaft'!AA21)</f>
        <v>0</v>
      </c>
      <c r="AB21" s="365">
        <f>IF('1.Mannschaft'!AB28=1,"",'1.Mannschaft'!AB21)</f>
        <v>0</v>
      </c>
      <c r="AC21" s="370">
        <f>IF('1.Mannschaft'!AC28=1,"",'1.Mannschaft'!AC21)</f>
        <v>0</v>
      </c>
      <c r="AD21" s="3"/>
    </row>
    <row r="22" spans="1:30" ht="15" customHeight="1">
      <c r="A22" s="4" t="str">
        <f>'1.Mannschaft'!A22</f>
        <v>Bahn 15</v>
      </c>
      <c r="B22" s="364" t="str">
        <f>IF('1.Mannschaft'!B28=1,"",'1.Mannschaft'!B22)</f>
        <v/>
      </c>
      <c r="C22" s="365">
        <f>IF('1.Mannschaft'!C28=1,"",'1.Mannschaft'!C22)</f>
        <v>2</v>
      </c>
      <c r="D22" s="365">
        <f>IF('1.Mannschaft'!D28=1,"",'1.Mannschaft'!D22)</f>
        <v>2</v>
      </c>
      <c r="E22" s="366">
        <f>IF('1.Mannschaft'!E28=1,"",'1.Mannschaft'!E22)</f>
        <v>0</v>
      </c>
      <c r="F22" s="368">
        <f>IF('1.Mannschaft'!F28=1,"",'1.Mannschaft'!F22)</f>
        <v>1</v>
      </c>
      <c r="G22" s="365">
        <f>IF('1.Mannschaft'!G28=1,"",'1.Mannschaft'!G22)</f>
        <v>2</v>
      </c>
      <c r="H22" s="365">
        <f>IF('1.Mannschaft'!H28=1,"",'1.Mannschaft'!H22)</f>
        <v>2</v>
      </c>
      <c r="I22" s="366">
        <f>IF('1.Mannschaft'!I28=1,"",'1.Mannschaft'!I22)</f>
        <v>0</v>
      </c>
      <c r="J22" s="368">
        <f>IF('1.Mannschaft'!J28=1,"",'1.Mannschaft'!J22)</f>
        <v>1</v>
      </c>
      <c r="K22" s="365" t="str">
        <f>IF('1.Mannschaft'!K28=1,"",'1.Mannschaft'!K22)</f>
        <v/>
      </c>
      <c r="L22" s="365">
        <f>IF('1.Mannschaft'!L28=1,"",'1.Mannschaft'!L22)</f>
        <v>2</v>
      </c>
      <c r="M22" s="366">
        <f>IF('1.Mannschaft'!M28=1,"",'1.Mannschaft'!M22)</f>
        <v>0</v>
      </c>
      <c r="N22" s="368">
        <f>IF('1.Mannschaft'!N28=1,"",'1.Mannschaft'!N22)</f>
        <v>1</v>
      </c>
      <c r="O22" s="365">
        <f>IF('1.Mannschaft'!O28=1,"",'1.Mannschaft'!O22)</f>
        <v>1</v>
      </c>
      <c r="P22" s="365" t="str">
        <f>IF('1.Mannschaft'!P28=1,"",'1.Mannschaft'!P22)</f>
        <v/>
      </c>
      <c r="Q22" s="366">
        <f>IF('1.Mannschaft'!Q28=1,"",'1.Mannschaft'!Q22)</f>
        <v>0</v>
      </c>
      <c r="R22" s="368">
        <f>IF('1.Mannschaft'!R28=1,"",'1.Mannschaft'!R22)</f>
        <v>2</v>
      </c>
      <c r="S22" s="365">
        <f>IF('1.Mannschaft'!S28=1,"",'1.Mannschaft'!S22)</f>
        <v>2</v>
      </c>
      <c r="T22" s="365">
        <f>IF('1.Mannschaft'!T28=1,"",'1.Mannschaft'!T22)</f>
        <v>1</v>
      </c>
      <c r="U22" s="366">
        <f>IF('1.Mannschaft'!U28=1,"",'1.Mannschaft'!U22)</f>
        <v>0</v>
      </c>
      <c r="V22" s="368">
        <f>IF('1.Mannschaft'!V28=1,"",'1.Mannschaft'!V22)</f>
        <v>0</v>
      </c>
      <c r="W22" s="365">
        <f>IF('1.Mannschaft'!W28=1,"",'1.Mannschaft'!W22)</f>
        <v>0</v>
      </c>
      <c r="X22" s="365">
        <f>IF('1.Mannschaft'!X28=1,"",'1.Mannschaft'!X22)</f>
        <v>0</v>
      </c>
      <c r="Y22" s="366">
        <f>IF('1.Mannschaft'!Y28=1,"",'1.Mannschaft'!Y22)</f>
        <v>0</v>
      </c>
      <c r="Z22" s="368">
        <f>IF('1.Mannschaft'!Z28=1,"",'1.Mannschaft'!Z22)</f>
        <v>0</v>
      </c>
      <c r="AA22" s="365">
        <f>IF('1.Mannschaft'!AA28=1,"",'1.Mannschaft'!AA22)</f>
        <v>0</v>
      </c>
      <c r="AB22" s="365">
        <f>IF('1.Mannschaft'!AB28=1,"",'1.Mannschaft'!AB22)</f>
        <v>0</v>
      </c>
      <c r="AC22" s="370">
        <f>IF('1.Mannschaft'!AC28=1,"",'1.Mannschaft'!AC22)</f>
        <v>0</v>
      </c>
      <c r="AD22" s="3"/>
    </row>
    <row r="23" spans="1:30" ht="15" customHeight="1">
      <c r="A23" s="4" t="str">
        <f>'1.Mannschaft'!A23</f>
        <v>Bahn 16</v>
      </c>
      <c r="B23" s="364" t="str">
        <f>IF('1.Mannschaft'!B28=1,"",'1.Mannschaft'!B23)</f>
        <v/>
      </c>
      <c r="C23" s="365">
        <f>IF('1.Mannschaft'!C28=1,"",'1.Mannschaft'!C23)</f>
        <v>1</v>
      </c>
      <c r="D23" s="365">
        <f>IF('1.Mannschaft'!D28=1,"",'1.Mannschaft'!D23)</f>
        <v>2</v>
      </c>
      <c r="E23" s="366">
        <f>IF('1.Mannschaft'!E28=1,"",'1.Mannschaft'!E23)</f>
        <v>0</v>
      </c>
      <c r="F23" s="368">
        <f>IF('1.Mannschaft'!F28=1,"",'1.Mannschaft'!F23)</f>
        <v>1</v>
      </c>
      <c r="G23" s="365">
        <f>IF('1.Mannschaft'!G28=1,"",'1.Mannschaft'!G23)</f>
        <v>2</v>
      </c>
      <c r="H23" s="365">
        <f>IF('1.Mannschaft'!H28=1,"",'1.Mannschaft'!H23)</f>
        <v>1</v>
      </c>
      <c r="I23" s="366">
        <f>IF('1.Mannschaft'!I28=1,"",'1.Mannschaft'!I23)</f>
        <v>0</v>
      </c>
      <c r="J23" s="368">
        <f>IF('1.Mannschaft'!J28=1,"",'1.Mannschaft'!J23)</f>
        <v>2</v>
      </c>
      <c r="K23" s="365" t="str">
        <f>IF('1.Mannschaft'!K28=1,"",'1.Mannschaft'!K23)</f>
        <v/>
      </c>
      <c r="L23" s="365">
        <f>IF('1.Mannschaft'!L28=1,"",'1.Mannschaft'!L23)</f>
        <v>1</v>
      </c>
      <c r="M23" s="366">
        <f>IF('1.Mannschaft'!M28=1,"",'1.Mannschaft'!M23)</f>
        <v>0</v>
      </c>
      <c r="N23" s="368">
        <f>IF('1.Mannschaft'!N28=1,"",'1.Mannschaft'!N23)</f>
        <v>2</v>
      </c>
      <c r="O23" s="365">
        <f>IF('1.Mannschaft'!O28=1,"",'1.Mannschaft'!O23)</f>
        <v>2</v>
      </c>
      <c r="P23" s="365" t="str">
        <f>IF('1.Mannschaft'!P28=1,"",'1.Mannschaft'!P23)</f>
        <v/>
      </c>
      <c r="Q23" s="366">
        <f>IF('1.Mannschaft'!Q28=1,"",'1.Mannschaft'!Q23)</f>
        <v>0</v>
      </c>
      <c r="R23" s="368">
        <f>IF('1.Mannschaft'!R28=1,"",'1.Mannschaft'!R23)</f>
        <v>2</v>
      </c>
      <c r="S23" s="365">
        <f>IF('1.Mannschaft'!S28=1,"",'1.Mannschaft'!S23)</f>
        <v>1</v>
      </c>
      <c r="T23" s="365">
        <f>IF('1.Mannschaft'!T28=1,"",'1.Mannschaft'!T23)</f>
        <v>1</v>
      </c>
      <c r="U23" s="366">
        <f>IF('1.Mannschaft'!U28=1,"",'1.Mannschaft'!U23)</f>
        <v>0</v>
      </c>
      <c r="V23" s="368">
        <f>IF('1.Mannschaft'!V28=1,"",'1.Mannschaft'!V23)</f>
        <v>0</v>
      </c>
      <c r="W23" s="365">
        <f>IF('1.Mannschaft'!W28=1,"",'1.Mannschaft'!W23)</f>
        <v>0</v>
      </c>
      <c r="X23" s="365">
        <f>IF('1.Mannschaft'!X28=1,"",'1.Mannschaft'!X23)</f>
        <v>0</v>
      </c>
      <c r="Y23" s="366">
        <f>IF('1.Mannschaft'!Y28=1,"",'1.Mannschaft'!Y23)</f>
        <v>0</v>
      </c>
      <c r="Z23" s="368">
        <f>IF('1.Mannschaft'!Z28=1,"",'1.Mannschaft'!Z23)</f>
        <v>0</v>
      </c>
      <c r="AA23" s="365">
        <f>IF('1.Mannschaft'!AA28=1,"",'1.Mannschaft'!AA23)</f>
        <v>0</v>
      </c>
      <c r="AB23" s="365">
        <f>IF('1.Mannschaft'!AB28=1,"",'1.Mannschaft'!AB23)</f>
        <v>0</v>
      </c>
      <c r="AC23" s="370">
        <f>IF('1.Mannschaft'!AC28=1,"",'1.Mannschaft'!AC23)</f>
        <v>0</v>
      </c>
      <c r="AD23" s="3"/>
    </row>
    <row r="24" spans="1:30" ht="15" customHeight="1">
      <c r="A24" s="4" t="str">
        <f>'1.Mannschaft'!A24</f>
        <v>Bahn 17</v>
      </c>
      <c r="B24" s="364" t="str">
        <f>IF('1.Mannschaft'!B28=1,"",'1.Mannschaft'!B24)</f>
        <v/>
      </c>
      <c r="C24" s="365">
        <f>IF('1.Mannschaft'!C28=1,"",'1.Mannschaft'!C24)</f>
        <v>2</v>
      </c>
      <c r="D24" s="365">
        <f>IF('1.Mannschaft'!D28=1,"",'1.Mannschaft'!D24)</f>
        <v>1</v>
      </c>
      <c r="E24" s="366">
        <f>IF('1.Mannschaft'!E28=1,"",'1.Mannschaft'!E24)</f>
        <v>0</v>
      </c>
      <c r="F24" s="368">
        <f>IF('1.Mannschaft'!F28=1,"",'1.Mannschaft'!F24)</f>
        <v>2</v>
      </c>
      <c r="G24" s="365">
        <f>IF('1.Mannschaft'!G28=1,"",'1.Mannschaft'!G24)</f>
        <v>2</v>
      </c>
      <c r="H24" s="365">
        <f>IF('1.Mannschaft'!H28=1,"",'1.Mannschaft'!H24)</f>
        <v>2</v>
      </c>
      <c r="I24" s="366">
        <f>IF('1.Mannschaft'!I28=1,"",'1.Mannschaft'!I24)</f>
        <v>0</v>
      </c>
      <c r="J24" s="368">
        <f>IF('1.Mannschaft'!J28=1,"",'1.Mannschaft'!J24)</f>
        <v>2</v>
      </c>
      <c r="K24" s="365" t="str">
        <f>IF('1.Mannschaft'!K28=1,"",'1.Mannschaft'!K24)</f>
        <v/>
      </c>
      <c r="L24" s="365">
        <f>IF('1.Mannschaft'!L28=1,"",'1.Mannschaft'!L24)</f>
        <v>1</v>
      </c>
      <c r="M24" s="366">
        <f>IF('1.Mannschaft'!M28=1,"",'1.Mannschaft'!M24)</f>
        <v>0</v>
      </c>
      <c r="N24" s="368">
        <f>IF('1.Mannschaft'!N28=1,"",'1.Mannschaft'!N24)</f>
        <v>2</v>
      </c>
      <c r="O24" s="365">
        <f>IF('1.Mannschaft'!O28=1,"",'1.Mannschaft'!O24)</f>
        <v>2</v>
      </c>
      <c r="P24" s="365" t="str">
        <f>IF('1.Mannschaft'!P28=1,"",'1.Mannschaft'!P24)</f>
        <v/>
      </c>
      <c r="Q24" s="366">
        <f>IF('1.Mannschaft'!Q28=1,"",'1.Mannschaft'!Q24)</f>
        <v>0</v>
      </c>
      <c r="R24" s="368">
        <f>IF('1.Mannschaft'!R28=1,"",'1.Mannschaft'!R24)</f>
        <v>2</v>
      </c>
      <c r="S24" s="365">
        <f>IF('1.Mannschaft'!S28=1,"",'1.Mannschaft'!S24)</f>
        <v>1</v>
      </c>
      <c r="T24" s="365">
        <f>IF('1.Mannschaft'!T28=1,"",'1.Mannschaft'!T24)</f>
        <v>1</v>
      </c>
      <c r="U24" s="366">
        <f>IF('1.Mannschaft'!U28=1,"",'1.Mannschaft'!U24)</f>
        <v>0</v>
      </c>
      <c r="V24" s="368">
        <f>IF('1.Mannschaft'!V28=1,"",'1.Mannschaft'!V24)</f>
        <v>0</v>
      </c>
      <c r="W24" s="365">
        <f>IF('1.Mannschaft'!W28=1,"",'1.Mannschaft'!W24)</f>
        <v>0</v>
      </c>
      <c r="X24" s="365">
        <f>IF('1.Mannschaft'!X28=1,"",'1.Mannschaft'!X24)</f>
        <v>0</v>
      </c>
      <c r="Y24" s="366">
        <f>IF('1.Mannschaft'!Y28=1,"",'1.Mannschaft'!Y24)</f>
        <v>0</v>
      </c>
      <c r="Z24" s="368">
        <f>IF('1.Mannschaft'!Z28=1,"",'1.Mannschaft'!Z24)</f>
        <v>0</v>
      </c>
      <c r="AA24" s="365">
        <f>IF('1.Mannschaft'!AA28=1,"",'1.Mannschaft'!AA24)</f>
        <v>0</v>
      </c>
      <c r="AB24" s="365">
        <f>IF('1.Mannschaft'!AB28=1,"",'1.Mannschaft'!AB24)</f>
        <v>0</v>
      </c>
      <c r="AC24" s="370">
        <f>IF('1.Mannschaft'!AC28=1,"",'1.Mannschaft'!AC24)</f>
        <v>0</v>
      </c>
      <c r="AD24" s="3"/>
    </row>
    <row r="25" spans="1:30" ht="15" customHeight="1" thickBot="1">
      <c r="A25" s="4" t="str">
        <f>'1.Mannschaft'!A25</f>
        <v>Bahn 18</v>
      </c>
      <c r="B25" s="377" t="str">
        <f>IF('1.Mannschaft'!B28=1,"",'1.Mannschaft'!B25)</f>
        <v/>
      </c>
      <c r="C25" s="378">
        <f>IF('1.Mannschaft'!C28=1,"",'1.Mannschaft'!C25)</f>
        <v>2</v>
      </c>
      <c r="D25" s="378">
        <f>IF('1.Mannschaft'!D28=1,"",'1.Mannschaft'!D25)</f>
        <v>1</v>
      </c>
      <c r="E25" s="379">
        <f>IF('1.Mannschaft'!E28=1,"",'1.Mannschaft'!E25)</f>
        <v>0</v>
      </c>
      <c r="F25" s="380">
        <f>IF('1.Mannschaft'!F28=1,"",'1.Mannschaft'!F25)</f>
        <v>2</v>
      </c>
      <c r="G25" s="378">
        <f>IF('1.Mannschaft'!G28=1,"",'1.Mannschaft'!G25)</f>
        <v>1</v>
      </c>
      <c r="H25" s="378">
        <f>IF('1.Mannschaft'!H28=1,"",'1.Mannschaft'!H25)</f>
        <v>1</v>
      </c>
      <c r="I25" s="379">
        <f>IF('1.Mannschaft'!I28=1,"",'1.Mannschaft'!I25)</f>
        <v>0</v>
      </c>
      <c r="J25" s="380">
        <f>IF('1.Mannschaft'!J28=1,"",'1.Mannschaft'!J25)</f>
        <v>1</v>
      </c>
      <c r="K25" s="378" t="str">
        <f>IF('1.Mannschaft'!K28=1,"",'1.Mannschaft'!K25)</f>
        <v/>
      </c>
      <c r="L25" s="378">
        <f>IF('1.Mannschaft'!L28=1,"",'1.Mannschaft'!L25)</f>
        <v>2</v>
      </c>
      <c r="M25" s="379">
        <f>IF('1.Mannschaft'!M28=1,"",'1.Mannschaft'!M25)</f>
        <v>0</v>
      </c>
      <c r="N25" s="380">
        <f>IF('1.Mannschaft'!N28=1,"",'1.Mannschaft'!N25)</f>
        <v>2</v>
      </c>
      <c r="O25" s="378">
        <f>IF('1.Mannschaft'!O28=1,"",'1.Mannschaft'!O25)</f>
        <v>2</v>
      </c>
      <c r="P25" s="378" t="str">
        <f>IF('1.Mannschaft'!P28=1,"",'1.Mannschaft'!P25)</f>
        <v/>
      </c>
      <c r="Q25" s="379">
        <f>IF('1.Mannschaft'!Q28=1,"",'1.Mannschaft'!Q25)</f>
        <v>0</v>
      </c>
      <c r="R25" s="380">
        <f>IF('1.Mannschaft'!R28=1,"",'1.Mannschaft'!R25)</f>
        <v>2</v>
      </c>
      <c r="S25" s="378">
        <f>IF('1.Mannschaft'!S28=1,"",'1.Mannschaft'!S25)</f>
        <v>1</v>
      </c>
      <c r="T25" s="378">
        <f>IF('1.Mannschaft'!T28=1,"",'1.Mannschaft'!T25)</f>
        <v>5</v>
      </c>
      <c r="U25" s="379">
        <f>IF('1.Mannschaft'!U28=1,"",'1.Mannschaft'!U25)</f>
        <v>0</v>
      </c>
      <c r="V25" s="380">
        <f>IF('1.Mannschaft'!V28=1,"",'1.Mannschaft'!V25)</f>
        <v>0</v>
      </c>
      <c r="W25" s="378">
        <f>IF('1.Mannschaft'!W28=1,"",'1.Mannschaft'!W25)</f>
        <v>0</v>
      </c>
      <c r="X25" s="378">
        <f>IF('1.Mannschaft'!X28=1,"",'1.Mannschaft'!X25)</f>
        <v>0</v>
      </c>
      <c r="Y25" s="379">
        <f>IF('1.Mannschaft'!Y28=1,"",'1.Mannschaft'!Y25)</f>
        <v>0</v>
      </c>
      <c r="Z25" s="380">
        <f>IF('1.Mannschaft'!Z28=1,"",'1.Mannschaft'!Z25)</f>
        <v>0</v>
      </c>
      <c r="AA25" s="378">
        <f>IF('1.Mannschaft'!AA28=1,"",'1.Mannschaft'!AA25)</f>
        <v>0</v>
      </c>
      <c r="AB25" s="378">
        <f>IF('1.Mannschaft'!AB28=1,"",'1.Mannschaft'!AB25)</f>
        <v>0</v>
      </c>
      <c r="AC25" s="381">
        <f>IF('1.Mannschaft'!AC28=1,"",'1.Mannschaft'!AC25)</f>
        <v>0</v>
      </c>
      <c r="AD25" s="3"/>
    </row>
    <row r="26" spans="1:30" ht="15" customHeight="1" thickBot="1">
      <c r="A26" s="2"/>
      <c r="B26" s="387" t="str">
        <f>IF('1.Mannschaft'!B28=1,"",'1.Mannschaft'!B26)</f>
        <v/>
      </c>
      <c r="C26" s="388">
        <f>IF('1.Mannschaft'!C28=1,"",'1.Mannschaft'!C26)</f>
        <v>27</v>
      </c>
      <c r="D26" s="388">
        <f>IF('1.Mannschaft'!D28=1,"",'1.Mannschaft'!D26)</f>
        <v>29</v>
      </c>
      <c r="E26" s="389" t="str">
        <f>IF('1.Mannschaft'!E28=1,"",'1.Mannschaft'!E26)</f>
        <v/>
      </c>
      <c r="F26" s="390">
        <f>IF('1.Mannschaft'!F28=1,"",'1.Mannschaft'!F26)</f>
        <v>29</v>
      </c>
      <c r="G26" s="388">
        <f>IF('1.Mannschaft'!G28=1,"",'1.Mannschaft'!G26)</f>
        <v>27</v>
      </c>
      <c r="H26" s="388">
        <f>IF('1.Mannschaft'!H28=1,"",'1.Mannschaft'!H26)</f>
        <v>29</v>
      </c>
      <c r="I26" s="389" t="str">
        <f>IF('1.Mannschaft'!I28=1,"",'1.Mannschaft'!I26)</f>
        <v/>
      </c>
      <c r="J26" s="390">
        <f>IF('1.Mannschaft'!J28=1,"",'1.Mannschaft'!J26)</f>
        <v>30</v>
      </c>
      <c r="K26" s="388" t="str">
        <f>IF('1.Mannschaft'!K28=1,"",'1.Mannschaft'!K26)</f>
        <v/>
      </c>
      <c r="L26" s="388">
        <f>IF('1.Mannschaft'!L28=1,"",'1.Mannschaft'!L26)</f>
        <v>29</v>
      </c>
      <c r="M26" s="389" t="str">
        <f>IF('1.Mannschaft'!M28=1,"",'1.Mannschaft'!M26)</f>
        <v/>
      </c>
      <c r="N26" s="390">
        <f>IF('1.Mannschaft'!N28=1,"",'1.Mannschaft'!N26)</f>
        <v>29</v>
      </c>
      <c r="O26" s="388">
        <f>IF('1.Mannschaft'!O28=1,"",'1.Mannschaft'!O26)</f>
        <v>25</v>
      </c>
      <c r="P26" s="388" t="str">
        <f>IF('1.Mannschaft'!P28=1,"",'1.Mannschaft'!P26)</f>
        <v/>
      </c>
      <c r="Q26" s="389" t="str">
        <f>IF('1.Mannschaft'!Q28=1,"",'1.Mannschaft'!Q26)</f>
        <v/>
      </c>
      <c r="R26" s="390">
        <f>IF('1.Mannschaft'!R28=1,"",'1.Mannschaft'!R26)</f>
        <v>27</v>
      </c>
      <c r="S26" s="388">
        <f>IF('1.Mannschaft'!S28=1,"",'1.Mannschaft'!S26)</f>
        <v>25</v>
      </c>
      <c r="T26" s="388">
        <f>IF('1.Mannschaft'!T28=1,"",'1.Mannschaft'!T26)</f>
        <v>29</v>
      </c>
      <c r="U26" s="389" t="str">
        <f>IF('1.Mannschaft'!U28=1,"",'1.Mannschaft'!U26)</f>
        <v/>
      </c>
      <c r="V26" s="390" t="str">
        <f>IF('1.Mannschaft'!V28=1,"",'1.Mannschaft'!V26)</f>
        <v/>
      </c>
      <c r="W26" s="388" t="str">
        <f>IF('1.Mannschaft'!W28=1,"",'1.Mannschaft'!W26)</f>
        <v/>
      </c>
      <c r="X26" s="388" t="str">
        <f>IF('1.Mannschaft'!X28=1,"",'1.Mannschaft'!X26)</f>
        <v/>
      </c>
      <c r="Y26" s="389" t="str">
        <f>IF('1.Mannschaft'!Y28=1,"",'1.Mannschaft'!Y26)</f>
        <v/>
      </c>
      <c r="Z26" s="390" t="str">
        <f>IF('1.Mannschaft'!Z28=1,"",'1.Mannschaft'!Z26)</f>
        <v/>
      </c>
      <c r="AA26" s="390" t="str">
        <f>IF('1.Mannschaft'!AA28=1,"",'1.Mannschaft'!AA26)</f>
        <v/>
      </c>
      <c r="AB26" s="390" t="str">
        <f>IF('1.Mannschaft'!AB28=1,"",'1.Mannschaft'!AB26)</f>
        <v/>
      </c>
      <c r="AC26" s="390" t="str">
        <f>IF('1.Mannschaft'!AC28=1,"",'1.Mannschaft'!AC26)</f>
        <v/>
      </c>
      <c r="AD26" s="3"/>
    </row>
    <row r="27" spans="1:30" ht="15" customHeight="1">
      <c r="A27" s="2" t="str">
        <f>'1.Mannschaft'!A27</f>
        <v>Teamstafen</v>
      </c>
      <c r="B27" s="382" t="str">
        <f>IF('1.Mannschaft'!B27,'1.Mannschaft'!B27,"")</f>
        <v/>
      </c>
      <c r="C27" s="383" t="str">
        <f>IF('1.Mannschaft'!C27,'1.Mannschaft'!C27,"")</f>
        <v/>
      </c>
      <c r="D27" s="383" t="str">
        <f>IF('1.Mannschaft'!D27,'1.Mannschaft'!D27,"")</f>
        <v/>
      </c>
      <c r="E27" s="384" t="str">
        <f>IF('1.Mannschaft'!E27,'1.Mannschaft'!E27,"")</f>
        <v/>
      </c>
      <c r="F27" s="385" t="str">
        <f>IF('1.Mannschaft'!F27,'1.Mannschaft'!F27,"")</f>
        <v/>
      </c>
      <c r="G27" s="383" t="str">
        <f>IF('1.Mannschaft'!G27,'1.Mannschaft'!G27,"")</f>
        <v/>
      </c>
      <c r="H27" s="383" t="str">
        <f>IF('1.Mannschaft'!H27,'1.Mannschaft'!H27,"")</f>
        <v/>
      </c>
      <c r="I27" s="384" t="str">
        <f>IF('1.Mannschaft'!I27,'1.Mannschaft'!I27,"")</f>
        <v/>
      </c>
      <c r="J27" s="385" t="str">
        <f>IF('1.Mannschaft'!J27,'1.Mannschaft'!J27,"")</f>
        <v/>
      </c>
      <c r="K27" s="383" t="str">
        <f>IF('1.Mannschaft'!K27,'1.Mannschaft'!K27,"")</f>
        <v/>
      </c>
      <c r="L27" s="383" t="str">
        <f>IF('1.Mannschaft'!L27,'1.Mannschaft'!L27,"")</f>
        <v/>
      </c>
      <c r="M27" s="384" t="str">
        <f>IF('1.Mannschaft'!M27,'1.Mannschaft'!M27,"")</f>
        <v/>
      </c>
      <c r="N27" s="385" t="str">
        <f>IF('1.Mannschaft'!N27,'1.Mannschaft'!N27,"")</f>
        <v/>
      </c>
      <c r="O27" s="383" t="str">
        <f>IF('1.Mannschaft'!O27,'1.Mannschaft'!O27,"")</f>
        <v/>
      </c>
      <c r="P27" s="383" t="str">
        <f>IF('1.Mannschaft'!P27,'1.Mannschaft'!P27,"")</f>
        <v/>
      </c>
      <c r="Q27" s="384" t="str">
        <f>IF('1.Mannschaft'!Q27,'1.Mannschaft'!Q27,"")</f>
        <v/>
      </c>
      <c r="R27" s="385" t="str">
        <f>IF('1.Mannschaft'!R27,'1.Mannschaft'!R27,"")</f>
        <v/>
      </c>
      <c r="S27" s="383" t="str">
        <f>IF('1.Mannschaft'!S27,'1.Mannschaft'!S27,"")</f>
        <v/>
      </c>
      <c r="T27" s="383" t="str">
        <f>IF('1.Mannschaft'!T27,'1.Mannschaft'!T27,"")</f>
        <v/>
      </c>
      <c r="U27" s="384" t="str">
        <f>IF('1.Mannschaft'!U27,'1.Mannschaft'!U27,"")</f>
        <v/>
      </c>
      <c r="V27" s="385" t="str">
        <f>IF('1.Mannschaft'!V27,'1.Mannschaft'!V27,"")</f>
        <v/>
      </c>
      <c r="W27" s="383" t="str">
        <f>IF('1.Mannschaft'!W27,'1.Mannschaft'!W27,"")</f>
        <v/>
      </c>
      <c r="X27" s="383" t="str">
        <f>IF('1.Mannschaft'!X27,'1.Mannschaft'!X27,"")</f>
        <v/>
      </c>
      <c r="Y27" s="384" t="str">
        <f>IF('1.Mannschaft'!Y27,'1.Mannschaft'!Y27,"")</f>
        <v/>
      </c>
      <c r="Z27" s="385" t="str">
        <f>IF('1.Mannschaft'!Z27,'1.Mannschaft'!Z27,"")</f>
        <v/>
      </c>
      <c r="AA27" s="383" t="str">
        <f>IF('1.Mannschaft'!AA27,'1.Mannschaft'!AA27,"")</f>
        <v/>
      </c>
      <c r="AB27" s="383" t="str">
        <f>IF('1.Mannschaft'!AB27,'1.Mannschaft'!AB27,"")</f>
        <v/>
      </c>
      <c r="AC27" s="386" t="str">
        <f>IF('1.Mannschaft'!AC27,'1.Mannschaft'!AC27,"")</f>
        <v/>
      </c>
      <c r="AD27" s="3"/>
    </row>
    <row r="28" spans="1:30" ht="25.5" customHeight="1" thickBot="1">
      <c r="A28" s="354" t="str">
        <f>'1.Mannschaft'!A28</f>
        <v>1= keine
Mannschaftsw.</v>
      </c>
      <c r="B28" s="377">
        <f>IF('1.Mannschaft'!B28,'1.Mannschaft'!B28,"")</f>
        <v>1</v>
      </c>
      <c r="C28" s="378" t="str">
        <f>IF('1.Mannschaft'!C28,'1.Mannschaft'!C28,"")</f>
        <v/>
      </c>
      <c r="D28" s="378" t="str">
        <f>IF('1.Mannschaft'!D28,'1.Mannschaft'!D28,"")</f>
        <v/>
      </c>
      <c r="E28" s="379" t="str">
        <f>IF('1.Mannschaft'!E28,'1.Mannschaft'!E28,"")</f>
        <v/>
      </c>
      <c r="F28" s="380" t="str">
        <f>IF('1.Mannschaft'!F28,'1.Mannschaft'!F28,"")</f>
        <v/>
      </c>
      <c r="G28" s="378" t="str">
        <f>IF('1.Mannschaft'!G28,'1.Mannschaft'!G28,"")</f>
        <v/>
      </c>
      <c r="H28" s="378" t="str">
        <f>IF('1.Mannschaft'!H28,'1.Mannschaft'!H28,"")</f>
        <v/>
      </c>
      <c r="I28" s="379" t="str">
        <f>IF('1.Mannschaft'!I28,'1.Mannschaft'!I28,"")</f>
        <v/>
      </c>
      <c r="J28" s="380" t="str">
        <f>IF('1.Mannschaft'!J28,'1.Mannschaft'!J28,"")</f>
        <v/>
      </c>
      <c r="K28" s="378">
        <f>IF('1.Mannschaft'!K28,'1.Mannschaft'!K28,"")</f>
        <v>1</v>
      </c>
      <c r="L28" s="378" t="str">
        <f>IF('1.Mannschaft'!L28,'1.Mannschaft'!L28,"")</f>
        <v/>
      </c>
      <c r="M28" s="379" t="str">
        <f>IF('1.Mannschaft'!M28,'1.Mannschaft'!M28,"")</f>
        <v/>
      </c>
      <c r="N28" s="380" t="str">
        <f>IF('1.Mannschaft'!N28,'1.Mannschaft'!N28,"")</f>
        <v/>
      </c>
      <c r="O28" s="378" t="str">
        <f>IF('1.Mannschaft'!O28,'1.Mannschaft'!O28,"")</f>
        <v/>
      </c>
      <c r="P28" s="378">
        <f>IF('1.Mannschaft'!P28,'1.Mannschaft'!P28,"")</f>
        <v>1</v>
      </c>
      <c r="Q28" s="379" t="str">
        <f>IF('1.Mannschaft'!Q28,'1.Mannschaft'!Q28,"")</f>
        <v/>
      </c>
      <c r="R28" s="380" t="str">
        <f>IF('1.Mannschaft'!R28,'1.Mannschaft'!R28,"")</f>
        <v/>
      </c>
      <c r="S28" s="378" t="str">
        <f>IF('1.Mannschaft'!S28,'1.Mannschaft'!S28,"")</f>
        <v/>
      </c>
      <c r="T28" s="378" t="str">
        <f>IF('1.Mannschaft'!T28,'1.Mannschaft'!T28,"")</f>
        <v/>
      </c>
      <c r="U28" s="379" t="str">
        <f>IF('1.Mannschaft'!U28,'1.Mannschaft'!U28,"")</f>
        <v/>
      </c>
      <c r="V28" s="380" t="str">
        <f>IF('1.Mannschaft'!V28,'1.Mannschaft'!V28,"")</f>
        <v/>
      </c>
      <c r="W28" s="378" t="str">
        <f>IF('1.Mannschaft'!W28,'1.Mannschaft'!W28,"")</f>
        <v/>
      </c>
      <c r="X28" s="378" t="str">
        <f>IF('1.Mannschaft'!X28,'1.Mannschaft'!X28,"")</f>
        <v/>
      </c>
      <c r="Y28" s="379" t="str">
        <f>IF('1.Mannschaft'!Y28,'1.Mannschaft'!Y28,"")</f>
        <v/>
      </c>
      <c r="Z28" s="380" t="str">
        <f>IF('1.Mannschaft'!Z28,'1.Mannschaft'!Z28,"")</f>
        <v/>
      </c>
      <c r="AA28" s="378" t="str">
        <f>IF('1.Mannschaft'!AA28,'1.Mannschaft'!AA28,"")</f>
        <v/>
      </c>
      <c r="AB28" s="378" t="str">
        <f>IF('1.Mannschaft'!AB28,'1.Mannschaft'!AB28,"")</f>
        <v/>
      </c>
      <c r="AC28" s="381" t="str">
        <f>IF('1.Mannschaft'!AC28,'1.Mannschaft'!AC28,"")</f>
        <v/>
      </c>
      <c r="AD28" s="3"/>
    </row>
    <row r="29" spans="1:30" ht="15" customHeight="1" thickBot="1">
      <c r="A29" s="2"/>
      <c r="B29" s="552">
        <f>IF(SUM(B8:E25,B27:E27)&gt;0,SUM(B8:E25,B27:E27),"")</f>
        <v>56</v>
      </c>
      <c r="C29" s="553"/>
      <c r="D29" s="553"/>
      <c r="E29" s="554"/>
      <c r="F29" s="544">
        <f>IF(SUM(F8:I25,F27:I27)&gt;0,SUM(F8:I25,F27:I27),"")</f>
        <v>85</v>
      </c>
      <c r="G29" s="545"/>
      <c r="H29" s="545"/>
      <c r="I29" s="547"/>
      <c r="J29" s="544">
        <f>IF(SUM(J8:M25,J27:M27)&gt;0,SUM(J8:M25,J27:M27),"")</f>
        <v>59</v>
      </c>
      <c r="K29" s="545"/>
      <c r="L29" s="545"/>
      <c r="M29" s="547"/>
      <c r="N29" s="544">
        <f>IF(SUM(N8:Q25,N27:Q27)&gt;0,SUM(N8:Q25,N27:Q27),"")</f>
        <v>54</v>
      </c>
      <c r="O29" s="545"/>
      <c r="P29" s="545"/>
      <c r="Q29" s="547"/>
      <c r="R29" s="544">
        <f>IF(SUM(R8:U25,R27:U27)&gt;0,SUM(R8:U25,R27:U27),"")</f>
        <v>81</v>
      </c>
      <c r="S29" s="545"/>
      <c r="T29" s="545"/>
      <c r="U29" s="547"/>
      <c r="V29" s="544" t="str">
        <f>IF(SUM(V8:Y25,V27:Y27)&gt;0,SUM(V8:Y25,V27:Y27),"")</f>
        <v/>
      </c>
      <c r="W29" s="545"/>
      <c r="X29" s="545"/>
      <c r="Y29" s="547"/>
      <c r="Z29" s="544" t="str">
        <f>IF(SUM(Z8:AC25,Z27:AC27)&gt;0,SUM(Z8:AC25,Z27:AC27),"")</f>
        <v/>
      </c>
      <c r="AA29" s="545"/>
      <c r="AB29" s="545"/>
      <c r="AC29" s="546"/>
      <c r="AD29" s="3"/>
    </row>
    <row r="30" spans="1:30" ht="15" customHeight="1" thickBot="1">
      <c r="A30" s="2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6"/>
      <c r="AA30" s="6"/>
      <c r="AB30" s="6"/>
      <c r="AC30" s="6"/>
      <c r="AD30" s="3"/>
    </row>
    <row r="31" spans="1:30" ht="15" customHeight="1">
      <c r="A31" s="7">
        <f>SUM(B8:AC25,B27:AC27)</f>
        <v>335</v>
      </c>
      <c r="B31" s="8" t="s">
        <v>1</v>
      </c>
      <c r="C31" s="8"/>
      <c r="D31" s="1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6"/>
      <c r="AA31" s="6"/>
      <c r="AB31" s="6"/>
      <c r="AC31" s="6"/>
      <c r="AD31" s="3"/>
    </row>
    <row r="32" spans="1:30" ht="15" customHeight="1" thickBot="1">
      <c r="A32" s="9">
        <f>A31/COUNT(B8:AC25)*18</f>
        <v>13.4</v>
      </c>
      <c r="B32" s="10" t="s">
        <v>0</v>
      </c>
      <c r="C32" s="10"/>
      <c r="D32" s="11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6"/>
      <c r="AA32" s="6"/>
      <c r="AB32" s="6"/>
      <c r="AC32" s="6"/>
      <c r="AD32" s="3"/>
    </row>
    <row r="33" spans="1:30" ht="15" customHeight="1" thickBot="1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4"/>
      <c r="AA33" s="14"/>
      <c r="AB33" s="14"/>
      <c r="AC33" s="14"/>
      <c r="AD33" s="11"/>
    </row>
    <row r="34" spans="1:30" ht="15" customHeight="1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</sheetData>
  <mergeCells count="13">
    <mergeCell ref="R29:U29"/>
    <mergeCell ref="V29:Y29"/>
    <mergeCell ref="Z29:AC29"/>
    <mergeCell ref="R3:U3"/>
    <mergeCell ref="V3:Y3"/>
    <mergeCell ref="N3:Q3"/>
    <mergeCell ref="N29:Q29"/>
    <mergeCell ref="B29:E29"/>
    <mergeCell ref="F29:I29"/>
    <mergeCell ref="J29:M29"/>
    <mergeCell ref="B3:E3"/>
    <mergeCell ref="F3:I3"/>
    <mergeCell ref="J3:M3"/>
  </mergeCells>
  <phoneticPr fontId="13" type="noConversion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Tabelle13">
    <pageSetUpPr fitToPage="1"/>
  </sheetPr>
  <dimension ref="A1:AE34"/>
  <sheetViews>
    <sheetView topLeftCell="A7" workbookViewId="0">
      <selection activeCell="A31" sqref="A31"/>
    </sheetView>
  </sheetViews>
  <sheetFormatPr baseColWidth="10" defaultRowHeight="12.75"/>
  <cols>
    <col min="1" max="1" width="14.140625" style="15" customWidth="1"/>
    <col min="2" max="29" width="3.5703125" style="15" customWidth="1"/>
    <col min="30" max="30" width="1.7109375" style="15" customWidth="1"/>
    <col min="31" max="31" width="2.7109375" style="15" customWidth="1"/>
    <col min="32" max="16384" width="11.42578125" style="45"/>
  </cols>
  <sheetData>
    <row r="1" spans="1:30" ht="24" customHeight="1" thickBot="1">
      <c r="A1" s="116" t="str">
        <f>'2.Mannschaft'!A1</f>
        <v>MC GM-Hütte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53"/>
    </row>
    <row r="2" spans="1:30" ht="15" customHeight="1" thickBot="1">
      <c r="A2" s="80"/>
      <c r="B2" s="69"/>
      <c r="C2" s="70"/>
      <c r="D2" s="70"/>
      <c r="E2" s="371"/>
      <c r="F2" s="372"/>
      <c r="G2" s="70"/>
      <c r="H2" s="70"/>
      <c r="I2" s="371"/>
      <c r="J2" s="372"/>
      <c r="K2" s="70"/>
      <c r="L2" s="70"/>
      <c r="M2" s="371"/>
      <c r="N2" s="372"/>
      <c r="O2" s="70"/>
      <c r="P2" s="70"/>
      <c r="Q2" s="371"/>
      <c r="R2" s="372"/>
      <c r="S2" s="70"/>
      <c r="T2" s="70"/>
      <c r="U2" s="371"/>
      <c r="V2" s="372"/>
      <c r="W2" s="70"/>
      <c r="X2" s="70"/>
      <c r="Y2" s="371"/>
      <c r="Z2" s="372"/>
      <c r="AA2" s="70"/>
      <c r="AB2" s="70"/>
      <c r="AC2" s="373"/>
      <c r="AD2" s="3"/>
    </row>
    <row r="3" spans="1:30" ht="15" customHeight="1">
      <c r="A3" s="71" t="s">
        <v>24</v>
      </c>
      <c r="B3" s="555">
        <f>'2.Mannschaft'!B3</f>
        <v>29</v>
      </c>
      <c r="C3" s="550"/>
      <c r="D3" s="550"/>
      <c r="E3" s="551"/>
      <c r="F3" s="549">
        <f>'2.Mannschaft'!F3</f>
        <v>35</v>
      </c>
      <c r="G3" s="550"/>
      <c r="H3" s="550"/>
      <c r="I3" s="551"/>
      <c r="J3" s="549">
        <f>'2.Mannschaft'!J3</f>
        <v>33</v>
      </c>
      <c r="K3" s="550"/>
      <c r="L3" s="550"/>
      <c r="M3" s="551"/>
      <c r="N3" s="549">
        <f>'2.Mannschaft'!N3</f>
        <v>31</v>
      </c>
      <c r="O3" s="550"/>
      <c r="P3" s="550"/>
      <c r="Q3" s="551"/>
      <c r="R3" s="549">
        <f>'2.Mannschaft'!R3</f>
        <v>27</v>
      </c>
      <c r="S3" s="550"/>
      <c r="T3" s="550"/>
      <c r="U3" s="551"/>
      <c r="V3" s="549">
        <f>'2.Mannschaft'!V3</f>
        <v>0</v>
      </c>
      <c r="W3" s="550"/>
      <c r="X3" s="550"/>
      <c r="Y3" s="551"/>
      <c r="Z3" s="549">
        <f>'2.Mannschaft'!Z3</f>
        <v>0</v>
      </c>
      <c r="AA3" s="550"/>
      <c r="AB3" s="550"/>
      <c r="AC3" s="556"/>
      <c r="AD3" s="3"/>
    </row>
    <row r="4" spans="1:30" ht="15" customHeight="1">
      <c r="A4" s="72" t="s">
        <v>17</v>
      </c>
      <c r="B4" s="61">
        <f>'2.Mannschaft'!B4</f>
        <v>66606</v>
      </c>
      <c r="C4" s="62"/>
      <c r="D4" s="62"/>
      <c r="E4" s="63"/>
      <c r="F4" s="64">
        <f>'2.Mannschaft'!F4</f>
        <v>66946</v>
      </c>
      <c r="G4" s="62"/>
      <c r="H4" s="62"/>
      <c r="I4" s="63"/>
      <c r="J4" s="64">
        <f>'2.Mannschaft'!J4</f>
        <v>66395</v>
      </c>
      <c r="K4" s="62"/>
      <c r="L4" s="62"/>
      <c r="M4" s="63"/>
      <c r="N4" s="64">
        <f>'2.Mannschaft'!N4</f>
        <v>66167</v>
      </c>
      <c r="O4" s="62"/>
      <c r="P4" s="62"/>
      <c r="Q4" s="63"/>
      <c r="R4" s="64">
        <f>'2.Mannschaft'!R4</f>
        <v>183</v>
      </c>
      <c r="S4" s="62"/>
      <c r="T4" s="62"/>
      <c r="U4" s="63"/>
      <c r="V4" s="64" t="str">
        <f>'2.Mannschaft'!V4</f>
        <v/>
      </c>
      <c r="W4" s="62"/>
      <c r="X4" s="62"/>
      <c r="Y4" s="63"/>
      <c r="Z4" s="66" t="str">
        <f>'2.Mannschaft'!Z4</f>
        <v/>
      </c>
      <c r="AA4" s="62"/>
      <c r="AB4" s="62"/>
      <c r="AC4" s="65"/>
      <c r="AD4" s="3"/>
    </row>
    <row r="5" spans="1:30" ht="15" customHeight="1">
      <c r="A5" s="72" t="s">
        <v>23</v>
      </c>
      <c r="B5" s="58" t="str">
        <f>'2.Mannschaft'!B5</f>
        <v>Stallkamp, Andreas</v>
      </c>
      <c r="C5" s="54"/>
      <c r="D5" s="55"/>
      <c r="E5" s="56"/>
      <c r="F5" s="60" t="str">
        <f>'2.Mannschaft'!F5</f>
        <v>Börger, Pascal</v>
      </c>
      <c r="G5" s="54"/>
      <c r="H5" s="55"/>
      <c r="I5" s="56"/>
      <c r="J5" s="60" t="str">
        <f>'2.Mannschaft'!J5</f>
        <v>Louven, Hans</v>
      </c>
      <c r="K5" s="54"/>
      <c r="L5" s="55"/>
      <c r="M5" s="56"/>
      <c r="N5" s="60" t="str">
        <f>'2.Mannschaft'!N5</f>
        <v>Pfeffer, Reinhard</v>
      </c>
      <c r="O5" s="54"/>
      <c r="P5" s="55"/>
      <c r="Q5" s="56"/>
      <c r="R5" s="60" t="str">
        <f>'2.Mannschaft'!R5</f>
        <v>Beneking, Erwin</v>
      </c>
      <c r="S5" s="54"/>
      <c r="T5" s="55"/>
      <c r="U5" s="56"/>
      <c r="V5" s="60" t="str">
        <f>'2.Mannschaft'!V5</f>
        <v/>
      </c>
      <c r="W5" s="54"/>
      <c r="X5" s="55"/>
      <c r="Y5" s="56"/>
      <c r="Z5" s="59" t="str">
        <f>'2.Mannschaft'!Z5</f>
        <v/>
      </c>
      <c r="AA5" s="54"/>
      <c r="AB5" s="55"/>
      <c r="AC5" s="57"/>
      <c r="AD5" s="3"/>
    </row>
    <row r="6" spans="1:30" ht="15" customHeight="1" thickBot="1">
      <c r="A6" s="73" t="s">
        <v>22</v>
      </c>
      <c r="B6" s="74" t="str">
        <f>'2.Mannschaft'!B6</f>
        <v>Sm1</v>
      </c>
      <c r="C6" s="75"/>
      <c r="D6" s="76"/>
      <c r="E6" s="77"/>
      <c r="F6" s="78" t="str">
        <f>'2.Mannschaft'!F6</f>
        <v>Schm</v>
      </c>
      <c r="G6" s="75"/>
      <c r="H6" s="76"/>
      <c r="I6" s="77"/>
      <c r="J6" s="78" t="str">
        <f>'2.Mannschaft'!J6</f>
        <v>Sm1</v>
      </c>
      <c r="K6" s="75"/>
      <c r="L6" s="76"/>
      <c r="M6" s="77"/>
      <c r="N6" s="78" t="str">
        <f>'2.Mannschaft'!N6</f>
        <v>Sm2</v>
      </c>
      <c r="O6" s="75"/>
      <c r="P6" s="76"/>
      <c r="Q6" s="77"/>
      <c r="R6" s="78" t="str">
        <f>'2.Mannschaft'!R6</f>
        <v>Sm2</v>
      </c>
      <c r="S6" s="75"/>
      <c r="T6" s="76"/>
      <c r="U6" s="77"/>
      <c r="V6" s="78" t="str">
        <f>'2.Mannschaft'!V6</f>
        <v/>
      </c>
      <c r="W6" s="75"/>
      <c r="X6" s="76"/>
      <c r="Y6" s="77"/>
      <c r="Z6" s="76" t="str">
        <f>'2.Mannschaft'!Z6</f>
        <v/>
      </c>
      <c r="AA6" s="75"/>
      <c r="AB6" s="76"/>
      <c r="AC6" s="79"/>
      <c r="AD6" s="3"/>
    </row>
    <row r="7" spans="1:30" ht="15" customHeight="1" thickBot="1">
      <c r="A7" s="72" t="s">
        <v>20</v>
      </c>
      <c r="B7" s="359" t="str">
        <f>'2.Mannschaft'!B7</f>
        <v>MC GM-Hütte</v>
      </c>
      <c r="C7" s="357"/>
      <c r="D7" s="356"/>
      <c r="E7" s="356"/>
      <c r="F7" s="356" t="str">
        <f>'2.Mannschaft'!F7</f>
        <v>MC GM-Hütte</v>
      </c>
      <c r="G7" s="357"/>
      <c r="H7" s="356"/>
      <c r="I7" s="356"/>
      <c r="J7" s="356" t="str">
        <f>'2.Mannschaft'!J7</f>
        <v>MC GM-Hütte</v>
      </c>
      <c r="K7" s="357"/>
      <c r="L7" s="356"/>
      <c r="M7" s="356"/>
      <c r="N7" s="356" t="str">
        <f>'2.Mannschaft'!N7</f>
        <v>MC GM-Hütte</v>
      </c>
      <c r="O7" s="357"/>
      <c r="P7" s="356"/>
      <c r="Q7" s="356"/>
      <c r="R7" s="356" t="str">
        <f>'2.Mannschaft'!R7</f>
        <v>MC GM-Hütte</v>
      </c>
      <c r="S7" s="357"/>
      <c r="T7" s="356"/>
      <c r="U7" s="356"/>
      <c r="V7" s="356" t="str">
        <f>'2.Mannschaft'!V7</f>
        <v/>
      </c>
      <c r="W7" s="357"/>
      <c r="X7" s="356"/>
      <c r="Y7" s="356"/>
      <c r="Z7" s="356" t="str">
        <f>'2.Mannschaft'!Z7</f>
        <v/>
      </c>
      <c r="AA7" s="357"/>
      <c r="AB7" s="356"/>
      <c r="AC7" s="360"/>
      <c r="AD7" s="3"/>
    </row>
    <row r="8" spans="1:30" ht="15" customHeight="1">
      <c r="A8" s="4" t="str">
        <f>M1A!A8</f>
        <v>Bahn 1</v>
      </c>
      <c r="B8" s="361">
        <f>IF('2.Mannschaft'!B28=1,"",'2.Mannschaft'!B8)</f>
        <v>1</v>
      </c>
      <c r="C8" s="362">
        <f>IF('2.Mannschaft'!C28=1,"",'2.Mannschaft'!C8)</f>
        <v>2</v>
      </c>
      <c r="D8" s="362">
        <f>IF('2.Mannschaft'!D28=1,"",'2.Mannschaft'!D8)</f>
        <v>1</v>
      </c>
      <c r="E8" s="363">
        <f>IF('2.Mannschaft'!E28=1,"",'2.Mannschaft'!E8)</f>
        <v>0</v>
      </c>
      <c r="F8" s="367" t="str">
        <f>IF('2.Mannschaft'!F28=1,"",'2.Mannschaft'!F8)</f>
        <v/>
      </c>
      <c r="G8" s="362" t="str">
        <f>IF('2.Mannschaft'!G28=1,"",'2.Mannschaft'!G8)</f>
        <v/>
      </c>
      <c r="H8" s="362" t="str">
        <f>IF('2.Mannschaft'!H28=1,"",'2.Mannschaft'!H8)</f>
        <v/>
      </c>
      <c r="I8" s="363">
        <f>IF('2.Mannschaft'!I28=1,"",'2.Mannschaft'!I8)</f>
        <v>0</v>
      </c>
      <c r="J8" s="367">
        <f>IF('2.Mannschaft'!J28=1,"",'2.Mannschaft'!J8)</f>
        <v>2</v>
      </c>
      <c r="K8" s="362">
        <f>IF('2.Mannschaft'!K28=1,"",'2.Mannschaft'!K8)</f>
        <v>1</v>
      </c>
      <c r="L8" s="362">
        <f>IF('2.Mannschaft'!L28=1,"",'2.Mannschaft'!L8)</f>
        <v>1</v>
      </c>
      <c r="M8" s="363">
        <f>IF('2.Mannschaft'!M28=1,"",'2.Mannschaft'!M8)</f>
        <v>0</v>
      </c>
      <c r="N8" s="367">
        <f>IF('2.Mannschaft'!N28=1,"",'2.Mannschaft'!N8)</f>
        <v>1</v>
      </c>
      <c r="O8" s="362">
        <f>IF('2.Mannschaft'!O28=1,"",'2.Mannschaft'!O8)</f>
        <v>1</v>
      </c>
      <c r="P8" s="362">
        <f>IF('2.Mannschaft'!P28=1,"",'2.Mannschaft'!P8)</f>
        <v>2</v>
      </c>
      <c r="Q8" s="363">
        <f>IF('2.Mannschaft'!Q28=1,"",'2.Mannschaft'!Q8)</f>
        <v>0</v>
      </c>
      <c r="R8" s="367">
        <f>IF('2.Mannschaft'!R28=1,"",'2.Mannschaft'!R8)</f>
        <v>1</v>
      </c>
      <c r="S8" s="362">
        <f>IF('2.Mannschaft'!S28=1,"",'2.Mannschaft'!S8)</f>
        <v>1</v>
      </c>
      <c r="T8" s="362">
        <f>IF('2.Mannschaft'!T28=1,"",'2.Mannschaft'!T8)</f>
        <v>1</v>
      </c>
      <c r="U8" s="363">
        <f>IF('2.Mannschaft'!U28=1,"",'2.Mannschaft'!U8)</f>
        <v>0</v>
      </c>
      <c r="V8" s="367">
        <f>IF('2.Mannschaft'!V28=1,"",'2.Mannschaft'!V8)</f>
        <v>0</v>
      </c>
      <c r="W8" s="362">
        <f>IF('2.Mannschaft'!W28=1,"",'2.Mannschaft'!W8)</f>
        <v>0</v>
      </c>
      <c r="X8" s="362">
        <f>IF('2.Mannschaft'!X28=1,"",'2.Mannschaft'!X8)</f>
        <v>0</v>
      </c>
      <c r="Y8" s="363">
        <f>IF('2.Mannschaft'!Y28=1,"",'2.Mannschaft'!Y8)</f>
        <v>0</v>
      </c>
      <c r="Z8" s="367">
        <f>IF('2.Mannschaft'!Z28=1,"",'2.Mannschaft'!Z8)</f>
        <v>0</v>
      </c>
      <c r="AA8" s="362">
        <f>IF('2.Mannschaft'!AA28=1,"",'2.Mannschaft'!AA8)</f>
        <v>0</v>
      </c>
      <c r="AB8" s="362">
        <f>IF('2.Mannschaft'!AB28=1,"",'2.Mannschaft'!AB8)</f>
        <v>0</v>
      </c>
      <c r="AC8" s="369">
        <f>IF('2.Mannschaft'!AC28=1,"",'2.Mannschaft'!AC8)</f>
        <v>0</v>
      </c>
      <c r="AD8" s="3"/>
    </row>
    <row r="9" spans="1:30" ht="15" customHeight="1">
      <c r="A9" s="4" t="str">
        <f>M1A!A9</f>
        <v>Bahn 2</v>
      </c>
      <c r="B9" s="364">
        <f>IF('2.Mannschaft'!B28=1,"",'2.Mannschaft'!B9)</f>
        <v>2</v>
      </c>
      <c r="C9" s="365">
        <f>IF('2.Mannschaft'!C28=1,"",'2.Mannschaft'!C9)</f>
        <v>1</v>
      </c>
      <c r="D9" s="365">
        <f>IF('2.Mannschaft'!D28=1,"",'2.Mannschaft'!D9)</f>
        <v>2</v>
      </c>
      <c r="E9" s="366">
        <f>IF('2.Mannschaft'!E28=1,"",'2.Mannschaft'!E9)</f>
        <v>0</v>
      </c>
      <c r="F9" s="368" t="str">
        <f>IF('2.Mannschaft'!F28=1,"",'2.Mannschaft'!F9)</f>
        <v/>
      </c>
      <c r="G9" s="365" t="str">
        <f>IF('2.Mannschaft'!G28=1,"",'2.Mannschaft'!G9)</f>
        <v/>
      </c>
      <c r="H9" s="365" t="str">
        <f>IF('2.Mannschaft'!H28=1,"",'2.Mannschaft'!H9)</f>
        <v/>
      </c>
      <c r="I9" s="366">
        <f>IF('2.Mannschaft'!I28=1,"",'2.Mannschaft'!I9)</f>
        <v>0</v>
      </c>
      <c r="J9" s="368">
        <f>IF('2.Mannschaft'!J28=1,"",'2.Mannschaft'!J9)</f>
        <v>2</v>
      </c>
      <c r="K9" s="365">
        <f>IF('2.Mannschaft'!K28=1,"",'2.Mannschaft'!K9)</f>
        <v>2</v>
      </c>
      <c r="L9" s="365">
        <f>IF('2.Mannschaft'!L28=1,"",'2.Mannschaft'!L9)</f>
        <v>2</v>
      </c>
      <c r="M9" s="366">
        <f>IF('2.Mannschaft'!M28=1,"",'2.Mannschaft'!M9)</f>
        <v>0</v>
      </c>
      <c r="N9" s="368">
        <f>IF('2.Mannschaft'!N28=1,"",'2.Mannschaft'!N9)</f>
        <v>2</v>
      </c>
      <c r="O9" s="365">
        <f>IF('2.Mannschaft'!O28=1,"",'2.Mannschaft'!O9)</f>
        <v>2</v>
      </c>
      <c r="P9" s="365">
        <f>IF('2.Mannschaft'!P28=1,"",'2.Mannschaft'!P9)</f>
        <v>2</v>
      </c>
      <c r="Q9" s="366">
        <f>IF('2.Mannschaft'!Q28=1,"",'2.Mannschaft'!Q9)</f>
        <v>0</v>
      </c>
      <c r="R9" s="368">
        <f>IF('2.Mannschaft'!R28=1,"",'2.Mannschaft'!R9)</f>
        <v>2</v>
      </c>
      <c r="S9" s="365">
        <f>IF('2.Mannschaft'!S28=1,"",'2.Mannschaft'!S9)</f>
        <v>2</v>
      </c>
      <c r="T9" s="365">
        <f>IF('2.Mannschaft'!T28=1,"",'2.Mannschaft'!T9)</f>
        <v>1</v>
      </c>
      <c r="U9" s="366">
        <f>IF('2.Mannschaft'!U28=1,"",'2.Mannschaft'!U9)</f>
        <v>0</v>
      </c>
      <c r="V9" s="368">
        <f>IF('2.Mannschaft'!V28=1,"",'2.Mannschaft'!V9)</f>
        <v>0</v>
      </c>
      <c r="W9" s="365">
        <f>IF('2.Mannschaft'!W28=1,"",'2.Mannschaft'!W9)</f>
        <v>0</v>
      </c>
      <c r="X9" s="365">
        <f>IF('2.Mannschaft'!X28=1,"",'2.Mannschaft'!X9)</f>
        <v>0</v>
      </c>
      <c r="Y9" s="366">
        <f>IF('2.Mannschaft'!Y28=1,"",'2.Mannschaft'!Y9)</f>
        <v>0</v>
      </c>
      <c r="Z9" s="368">
        <f>IF('2.Mannschaft'!Z28=1,"",'2.Mannschaft'!Z9)</f>
        <v>0</v>
      </c>
      <c r="AA9" s="365">
        <f>IF('2.Mannschaft'!AA28=1,"",'2.Mannschaft'!AA9)</f>
        <v>0</v>
      </c>
      <c r="AB9" s="365">
        <f>IF('2.Mannschaft'!AB28=1,"",'2.Mannschaft'!AB9)</f>
        <v>0</v>
      </c>
      <c r="AC9" s="370">
        <f>IF('2.Mannschaft'!AC28=1,"",'2.Mannschaft'!AC9)</f>
        <v>0</v>
      </c>
      <c r="AD9" s="3"/>
    </row>
    <row r="10" spans="1:30" ht="15" customHeight="1">
      <c r="A10" s="4" t="str">
        <f>M1A!A10</f>
        <v>Bahn 3</v>
      </c>
      <c r="B10" s="364">
        <f>IF('2.Mannschaft'!B28=1,"",'2.Mannschaft'!B10)</f>
        <v>2</v>
      </c>
      <c r="C10" s="365">
        <f>IF('2.Mannschaft'!C28=1,"",'2.Mannschaft'!C10)</f>
        <v>2</v>
      </c>
      <c r="D10" s="365">
        <f>IF('2.Mannschaft'!D28=1,"",'2.Mannschaft'!D10)</f>
        <v>1</v>
      </c>
      <c r="E10" s="366">
        <f>IF('2.Mannschaft'!E28=1,"",'2.Mannschaft'!E10)</f>
        <v>0</v>
      </c>
      <c r="F10" s="368" t="str">
        <f>IF('2.Mannschaft'!F28=1,"",'2.Mannschaft'!F10)</f>
        <v/>
      </c>
      <c r="G10" s="365" t="str">
        <f>IF('2.Mannschaft'!G28=1,"",'2.Mannschaft'!G10)</f>
        <v/>
      </c>
      <c r="H10" s="365" t="str">
        <f>IF('2.Mannschaft'!H28=1,"",'2.Mannschaft'!H10)</f>
        <v/>
      </c>
      <c r="I10" s="366">
        <f>IF('2.Mannschaft'!I28=1,"",'2.Mannschaft'!I10)</f>
        <v>0</v>
      </c>
      <c r="J10" s="368">
        <f>IF('2.Mannschaft'!J28=1,"",'2.Mannschaft'!J10)</f>
        <v>2</v>
      </c>
      <c r="K10" s="365">
        <f>IF('2.Mannschaft'!K28=1,"",'2.Mannschaft'!K10)</f>
        <v>2</v>
      </c>
      <c r="L10" s="365">
        <f>IF('2.Mannschaft'!L28=1,"",'2.Mannschaft'!L10)</f>
        <v>1</v>
      </c>
      <c r="M10" s="366">
        <f>IF('2.Mannschaft'!M28=1,"",'2.Mannschaft'!M10)</f>
        <v>0</v>
      </c>
      <c r="N10" s="368">
        <f>IF('2.Mannschaft'!N28=1,"",'2.Mannschaft'!N10)</f>
        <v>1</v>
      </c>
      <c r="O10" s="365">
        <f>IF('2.Mannschaft'!O28=1,"",'2.Mannschaft'!O10)</f>
        <v>2</v>
      </c>
      <c r="P10" s="365">
        <f>IF('2.Mannschaft'!P28=1,"",'2.Mannschaft'!P10)</f>
        <v>2</v>
      </c>
      <c r="Q10" s="366">
        <f>IF('2.Mannschaft'!Q28=1,"",'2.Mannschaft'!Q10)</f>
        <v>0</v>
      </c>
      <c r="R10" s="368">
        <f>IF('2.Mannschaft'!R28=1,"",'2.Mannschaft'!R10)</f>
        <v>1</v>
      </c>
      <c r="S10" s="365">
        <f>IF('2.Mannschaft'!S28=1,"",'2.Mannschaft'!S10)</f>
        <v>1</v>
      </c>
      <c r="T10" s="365">
        <f>IF('2.Mannschaft'!T28=1,"",'2.Mannschaft'!T10)</f>
        <v>1</v>
      </c>
      <c r="U10" s="366">
        <f>IF('2.Mannschaft'!U28=1,"",'2.Mannschaft'!U10)</f>
        <v>0</v>
      </c>
      <c r="V10" s="368">
        <f>IF('2.Mannschaft'!V28=1,"",'2.Mannschaft'!V10)</f>
        <v>0</v>
      </c>
      <c r="W10" s="365">
        <f>IF('2.Mannschaft'!W28=1,"",'2.Mannschaft'!W10)</f>
        <v>0</v>
      </c>
      <c r="X10" s="365">
        <f>IF('2.Mannschaft'!X28=1,"",'2.Mannschaft'!X10)</f>
        <v>0</v>
      </c>
      <c r="Y10" s="366">
        <f>IF('2.Mannschaft'!Y28=1,"",'2.Mannschaft'!Y10)</f>
        <v>0</v>
      </c>
      <c r="Z10" s="368">
        <f>IF('2.Mannschaft'!Z28=1,"",'2.Mannschaft'!Z10)</f>
        <v>0</v>
      </c>
      <c r="AA10" s="365">
        <f>IF('2.Mannschaft'!AA28=1,"",'2.Mannschaft'!AA10)</f>
        <v>0</v>
      </c>
      <c r="AB10" s="365">
        <f>IF('2.Mannschaft'!AB28=1,"",'2.Mannschaft'!AB10)</f>
        <v>0</v>
      </c>
      <c r="AC10" s="370">
        <f>IF('2.Mannschaft'!AC28=1,"",'2.Mannschaft'!AC10)</f>
        <v>0</v>
      </c>
      <c r="AD10" s="3"/>
    </row>
    <row r="11" spans="1:30" ht="15" customHeight="1">
      <c r="A11" s="4" t="str">
        <f>M1A!A11</f>
        <v>Bahn 4</v>
      </c>
      <c r="B11" s="364">
        <f>IF('2.Mannschaft'!B28=1,"",'2.Mannschaft'!B11)</f>
        <v>1</v>
      </c>
      <c r="C11" s="365">
        <f>IF('2.Mannschaft'!C28=1,"",'2.Mannschaft'!C11)</f>
        <v>2</v>
      </c>
      <c r="D11" s="365">
        <f>IF('2.Mannschaft'!D28=1,"",'2.Mannschaft'!D11)</f>
        <v>2</v>
      </c>
      <c r="E11" s="366">
        <f>IF('2.Mannschaft'!E28=1,"",'2.Mannschaft'!E11)</f>
        <v>0</v>
      </c>
      <c r="F11" s="368" t="str">
        <f>IF('2.Mannschaft'!F28=1,"",'2.Mannschaft'!F11)</f>
        <v/>
      </c>
      <c r="G11" s="365" t="str">
        <f>IF('2.Mannschaft'!G28=1,"",'2.Mannschaft'!G11)</f>
        <v/>
      </c>
      <c r="H11" s="365" t="str">
        <f>IF('2.Mannschaft'!H28=1,"",'2.Mannschaft'!H11)</f>
        <v/>
      </c>
      <c r="I11" s="366">
        <f>IF('2.Mannschaft'!I28=1,"",'2.Mannschaft'!I11)</f>
        <v>0</v>
      </c>
      <c r="J11" s="368">
        <f>IF('2.Mannschaft'!J28=1,"",'2.Mannschaft'!J11)</f>
        <v>1</v>
      </c>
      <c r="K11" s="365">
        <f>IF('2.Mannschaft'!K28=1,"",'2.Mannschaft'!K11)</f>
        <v>1</v>
      </c>
      <c r="L11" s="365">
        <f>IF('2.Mannschaft'!L28=1,"",'2.Mannschaft'!L11)</f>
        <v>1</v>
      </c>
      <c r="M11" s="366">
        <f>IF('2.Mannschaft'!M28=1,"",'2.Mannschaft'!M11)</f>
        <v>0</v>
      </c>
      <c r="N11" s="368">
        <f>IF('2.Mannschaft'!N28=1,"",'2.Mannschaft'!N11)</f>
        <v>1</v>
      </c>
      <c r="O11" s="365">
        <f>IF('2.Mannschaft'!O28=1,"",'2.Mannschaft'!O11)</f>
        <v>1</v>
      </c>
      <c r="P11" s="365">
        <f>IF('2.Mannschaft'!P28=1,"",'2.Mannschaft'!P11)</f>
        <v>1</v>
      </c>
      <c r="Q11" s="366">
        <f>IF('2.Mannschaft'!Q28=1,"",'2.Mannschaft'!Q11)</f>
        <v>0</v>
      </c>
      <c r="R11" s="368">
        <f>IF('2.Mannschaft'!R28=1,"",'2.Mannschaft'!R11)</f>
        <v>2</v>
      </c>
      <c r="S11" s="365">
        <f>IF('2.Mannschaft'!S28=1,"",'2.Mannschaft'!S11)</f>
        <v>1</v>
      </c>
      <c r="T11" s="365">
        <f>IF('2.Mannschaft'!T28=1,"",'2.Mannschaft'!T11)</f>
        <v>2</v>
      </c>
      <c r="U11" s="366">
        <f>IF('2.Mannschaft'!U28=1,"",'2.Mannschaft'!U11)</f>
        <v>0</v>
      </c>
      <c r="V11" s="368">
        <f>IF('2.Mannschaft'!V28=1,"",'2.Mannschaft'!V11)</f>
        <v>0</v>
      </c>
      <c r="W11" s="365">
        <f>IF('2.Mannschaft'!W28=1,"",'2.Mannschaft'!W11)</f>
        <v>0</v>
      </c>
      <c r="X11" s="365">
        <f>IF('2.Mannschaft'!X28=1,"",'2.Mannschaft'!X11)</f>
        <v>0</v>
      </c>
      <c r="Y11" s="366">
        <f>IF('2.Mannschaft'!Y28=1,"",'2.Mannschaft'!Y11)</f>
        <v>0</v>
      </c>
      <c r="Z11" s="368">
        <f>IF('2.Mannschaft'!Z28=1,"",'2.Mannschaft'!Z11)</f>
        <v>0</v>
      </c>
      <c r="AA11" s="365">
        <f>IF('2.Mannschaft'!AA28=1,"",'2.Mannschaft'!AA11)</f>
        <v>0</v>
      </c>
      <c r="AB11" s="365">
        <f>IF('2.Mannschaft'!AB28=1,"",'2.Mannschaft'!AB11)</f>
        <v>0</v>
      </c>
      <c r="AC11" s="370">
        <f>IF('2.Mannschaft'!AC28=1,"",'2.Mannschaft'!AC11)</f>
        <v>0</v>
      </c>
      <c r="AD11" s="3"/>
    </row>
    <row r="12" spans="1:30" ht="15" customHeight="1">
      <c r="A12" s="4" t="str">
        <f>M1A!A12</f>
        <v>Bahn 5</v>
      </c>
      <c r="B12" s="364">
        <f>IF('2.Mannschaft'!B28=1,"",'2.Mannschaft'!B12)</f>
        <v>1</v>
      </c>
      <c r="C12" s="365">
        <f>IF('2.Mannschaft'!C28=1,"",'2.Mannschaft'!C12)</f>
        <v>2</v>
      </c>
      <c r="D12" s="365">
        <f>IF('2.Mannschaft'!D28=1,"",'2.Mannschaft'!D12)</f>
        <v>2</v>
      </c>
      <c r="E12" s="366">
        <f>IF('2.Mannschaft'!E28=1,"",'2.Mannschaft'!E12)</f>
        <v>0</v>
      </c>
      <c r="F12" s="368" t="str">
        <f>IF('2.Mannschaft'!F28=1,"",'2.Mannschaft'!F12)</f>
        <v/>
      </c>
      <c r="G12" s="365" t="str">
        <f>IF('2.Mannschaft'!G28=1,"",'2.Mannschaft'!G12)</f>
        <v/>
      </c>
      <c r="H12" s="365" t="str">
        <f>IF('2.Mannschaft'!H28=1,"",'2.Mannschaft'!H12)</f>
        <v/>
      </c>
      <c r="I12" s="366">
        <f>IF('2.Mannschaft'!I28=1,"",'2.Mannschaft'!I12)</f>
        <v>0</v>
      </c>
      <c r="J12" s="368">
        <f>IF('2.Mannschaft'!J28=1,"",'2.Mannschaft'!J12)</f>
        <v>2</v>
      </c>
      <c r="K12" s="365">
        <f>IF('2.Mannschaft'!K28=1,"",'2.Mannschaft'!K12)</f>
        <v>2</v>
      </c>
      <c r="L12" s="365">
        <f>IF('2.Mannschaft'!L28=1,"",'2.Mannschaft'!L12)</f>
        <v>1</v>
      </c>
      <c r="M12" s="366">
        <f>IF('2.Mannschaft'!M28=1,"",'2.Mannschaft'!M12)</f>
        <v>0</v>
      </c>
      <c r="N12" s="368">
        <f>IF('2.Mannschaft'!N28=1,"",'2.Mannschaft'!N12)</f>
        <v>2</v>
      </c>
      <c r="O12" s="365">
        <f>IF('2.Mannschaft'!O28=1,"",'2.Mannschaft'!O12)</f>
        <v>2</v>
      </c>
      <c r="P12" s="365">
        <f>IF('2.Mannschaft'!P28=1,"",'2.Mannschaft'!P12)</f>
        <v>2</v>
      </c>
      <c r="Q12" s="366">
        <f>IF('2.Mannschaft'!Q28=1,"",'2.Mannschaft'!Q12)</f>
        <v>0</v>
      </c>
      <c r="R12" s="368">
        <f>IF('2.Mannschaft'!R28=1,"",'2.Mannschaft'!R12)</f>
        <v>1</v>
      </c>
      <c r="S12" s="365">
        <f>IF('2.Mannschaft'!S28=1,"",'2.Mannschaft'!S12)</f>
        <v>2</v>
      </c>
      <c r="T12" s="365">
        <f>IF('2.Mannschaft'!T28=1,"",'2.Mannschaft'!T12)</f>
        <v>2</v>
      </c>
      <c r="U12" s="366">
        <f>IF('2.Mannschaft'!U28=1,"",'2.Mannschaft'!U12)</f>
        <v>0</v>
      </c>
      <c r="V12" s="368">
        <f>IF('2.Mannschaft'!V28=1,"",'2.Mannschaft'!V12)</f>
        <v>0</v>
      </c>
      <c r="W12" s="365">
        <f>IF('2.Mannschaft'!W28=1,"",'2.Mannschaft'!W12)</f>
        <v>0</v>
      </c>
      <c r="X12" s="365">
        <f>IF('2.Mannschaft'!X28=1,"",'2.Mannschaft'!X12)</f>
        <v>0</v>
      </c>
      <c r="Y12" s="366">
        <f>IF('2.Mannschaft'!Y28=1,"",'2.Mannschaft'!Y12)</f>
        <v>0</v>
      </c>
      <c r="Z12" s="368">
        <f>IF('2.Mannschaft'!Z28=1,"",'2.Mannschaft'!Z12)</f>
        <v>0</v>
      </c>
      <c r="AA12" s="365">
        <f>IF('2.Mannschaft'!AA28=1,"",'2.Mannschaft'!AA12)</f>
        <v>0</v>
      </c>
      <c r="AB12" s="365">
        <f>IF('2.Mannschaft'!AB28=1,"",'2.Mannschaft'!AB12)</f>
        <v>0</v>
      </c>
      <c r="AC12" s="370">
        <f>IF('2.Mannschaft'!AC28=1,"",'2.Mannschaft'!AC12)</f>
        <v>0</v>
      </c>
      <c r="AD12" s="3"/>
    </row>
    <row r="13" spans="1:30" ht="15" customHeight="1">
      <c r="A13" s="4" t="str">
        <f>M1A!A13</f>
        <v>Bahn 6</v>
      </c>
      <c r="B13" s="364">
        <f>IF('2.Mannschaft'!B28=1,"",'2.Mannschaft'!B13)</f>
        <v>2</v>
      </c>
      <c r="C13" s="365">
        <f>IF('2.Mannschaft'!C28=1,"",'2.Mannschaft'!C13)</f>
        <v>2</v>
      </c>
      <c r="D13" s="365">
        <f>IF('2.Mannschaft'!D28=1,"",'2.Mannschaft'!D13)</f>
        <v>2</v>
      </c>
      <c r="E13" s="366">
        <f>IF('2.Mannschaft'!E28=1,"",'2.Mannschaft'!E13)</f>
        <v>0</v>
      </c>
      <c r="F13" s="368" t="str">
        <f>IF('2.Mannschaft'!F28=1,"",'2.Mannschaft'!F13)</f>
        <v/>
      </c>
      <c r="G13" s="365" t="str">
        <f>IF('2.Mannschaft'!G28=1,"",'2.Mannschaft'!G13)</f>
        <v/>
      </c>
      <c r="H13" s="365" t="str">
        <f>IF('2.Mannschaft'!H28=1,"",'2.Mannschaft'!H13)</f>
        <v/>
      </c>
      <c r="I13" s="366">
        <f>IF('2.Mannschaft'!I28=1,"",'2.Mannschaft'!I13)</f>
        <v>0</v>
      </c>
      <c r="J13" s="368">
        <f>IF('2.Mannschaft'!J28=1,"",'2.Mannschaft'!J13)</f>
        <v>3</v>
      </c>
      <c r="K13" s="365">
        <f>IF('2.Mannschaft'!K28=1,"",'2.Mannschaft'!K13)</f>
        <v>1</v>
      </c>
      <c r="L13" s="365">
        <f>IF('2.Mannschaft'!L28=1,"",'2.Mannschaft'!L13)</f>
        <v>2</v>
      </c>
      <c r="M13" s="366">
        <f>IF('2.Mannschaft'!M28=1,"",'2.Mannschaft'!M13)</f>
        <v>0</v>
      </c>
      <c r="N13" s="368">
        <f>IF('2.Mannschaft'!N28=1,"",'2.Mannschaft'!N13)</f>
        <v>2</v>
      </c>
      <c r="O13" s="365">
        <f>IF('2.Mannschaft'!O28=1,"",'2.Mannschaft'!O13)</f>
        <v>1</v>
      </c>
      <c r="P13" s="365">
        <f>IF('2.Mannschaft'!P28=1,"",'2.Mannschaft'!P13)</f>
        <v>1</v>
      </c>
      <c r="Q13" s="366">
        <f>IF('2.Mannschaft'!Q28=1,"",'2.Mannschaft'!Q13)</f>
        <v>0</v>
      </c>
      <c r="R13" s="368">
        <f>IF('2.Mannschaft'!R28=1,"",'2.Mannschaft'!R13)</f>
        <v>1</v>
      </c>
      <c r="S13" s="365">
        <f>IF('2.Mannschaft'!S28=1,"",'2.Mannschaft'!S13)</f>
        <v>1</v>
      </c>
      <c r="T13" s="365">
        <f>IF('2.Mannschaft'!T28=1,"",'2.Mannschaft'!T13)</f>
        <v>2</v>
      </c>
      <c r="U13" s="366">
        <f>IF('2.Mannschaft'!U28=1,"",'2.Mannschaft'!U13)</f>
        <v>0</v>
      </c>
      <c r="V13" s="368">
        <f>IF('2.Mannschaft'!V28=1,"",'2.Mannschaft'!V13)</f>
        <v>0</v>
      </c>
      <c r="W13" s="365">
        <f>IF('2.Mannschaft'!W28=1,"",'2.Mannschaft'!W13)</f>
        <v>0</v>
      </c>
      <c r="X13" s="365">
        <f>IF('2.Mannschaft'!X28=1,"",'2.Mannschaft'!X13)</f>
        <v>0</v>
      </c>
      <c r="Y13" s="366">
        <f>IF('2.Mannschaft'!Y28=1,"",'2.Mannschaft'!Y13)</f>
        <v>0</v>
      </c>
      <c r="Z13" s="368">
        <f>IF('2.Mannschaft'!Z28=1,"",'2.Mannschaft'!Z13)</f>
        <v>0</v>
      </c>
      <c r="AA13" s="365">
        <f>IF('2.Mannschaft'!AA28=1,"",'2.Mannschaft'!AA13)</f>
        <v>0</v>
      </c>
      <c r="AB13" s="365">
        <f>IF('2.Mannschaft'!AB28=1,"",'2.Mannschaft'!AB13)</f>
        <v>0</v>
      </c>
      <c r="AC13" s="370">
        <f>IF('2.Mannschaft'!AC28=1,"",'2.Mannschaft'!AC13)</f>
        <v>0</v>
      </c>
      <c r="AD13" s="3"/>
    </row>
    <row r="14" spans="1:30" ht="15" customHeight="1">
      <c r="A14" s="4" t="str">
        <f>M1A!A14</f>
        <v>Bahn 7</v>
      </c>
      <c r="B14" s="364">
        <f>IF('2.Mannschaft'!B28=1,"",'2.Mannschaft'!B14)</f>
        <v>1</v>
      </c>
      <c r="C14" s="365">
        <f>IF('2.Mannschaft'!C28=1,"",'2.Mannschaft'!C14)</f>
        <v>2</v>
      </c>
      <c r="D14" s="365">
        <f>IF('2.Mannschaft'!D28=1,"",'2.Mannschaft'!D14)</f>
        <v>2</v>
      </c>
      <c r="E14" s="366">
        <f>IF('2.Mannschaft'!E28=1,"",'2.Mannschaft'!E14)</f>
        <v>0</v>
      </c>
      <c r="F14" s="368" t="str">
        <f>IF('2.Mannschaft'!F28=1,"",'2.Mannschaft'!F14)</f>
        <v/>
      </c>
      <c r="G14" s="365" t="str">
        <f>IF('2.Mannschaft'!G28=1,"",'2.Mannschaft'!G14)</f>
        <v/>
      </c>
      <c r="H14" s="365" t="str">
        <f>IF('2.Mannschaft'!H28=1,"",'2.Mannschaft'!H14)</f>
        <v/>
      </c>
      <c r="I14" s="366">
        <f>IF('2.Mannschaft'!I28=1,"",'2.Mannschaft'!I14)</f>
        <v>0</v>
      </c>
      <c r="J14" s="368">
        <f>IF('2.Mannschaft'!J28=1,"",'2.Mannschaft'!J14)</f>
        <v>2</v>
      </c>
      <c r="K14" s="365">
        <f>IF('2.Mannschaft'!K28=1,"",'2.Mannschaft'!K14)</f>
        <v>2</v>
      </c>
      <c r="L14" s="365">
        <f>IF('2.Mannschaft'!L28=1,"",'2.Mannschaft'!L14)</f>
        <v>2</v>
      </c>
      <c r="M14" s="366">
        <f>IF('2.Mannschaft'!M28=1,"",'2.Mannschaft'!M14)</f>
        <v>0</v>
      </c>
      <c r="N14" s="368">
        <f>IF('2.Mannschaft'!N28=1,"",'2.Mannschaft'!N14)</f>
        <v>2</v>
      </c>
      <c r="O14" s="365">
        <f>IF('2.Mannschaft'!O28=1,"",'2.Mannschaft'!O14)</f>
        <v>2</v>
      </c>
      <c r="P14" s="365">
        <f>IF('2.Mannschaft'!P28=1,"",'2.Mannschaft'!P14)</f>
        <v>1</v>
      </c>
      <c r="Q14" s="366">
        <f>IF('2.Mannschaft'!Q28=1,"",'2.Mannschaft'!Q14)</f>
        <v>0</v>
      </c>
      <c r="R14" s="368">
        <f>IF('2.Mannschaft'!R28=1,"",'2.Mannschaft'!R14)</f>
        <v>2</v>
      </c>
      <c r="S14" s="365">
        <f>IF('2.Mannschaft'!S28=1,"",'2.Mannschaft'!S14)</f>
        <v>2</v>
      </c>
      <c r="T14" s="365">
        <f>IF('2.Mannschaft'!T28=1,"",'2.Mannschaft'!T14)</f>
        <v>1</v>
      </c>
      <c r="U14" s="366">
        <f>IF('2.Mannschaft'!U28=1,"",'2.Mannschaft'!U14)</f>
        <v>0</v>
      </c>
      <c r="V14" s="368">
        <f>IF('2.Mannschaft'!V28=1,"",'2.Mannschaft'!V14)</f>
        <v>0</v>
      </c>
      <c r="W14" s="365">
        <f>IF('2.Mannschaft'!W28=1,"",'2.Mannschaft'!W14)</f>
        <v>0</v>
      </c>
      <c r="X14" s="365">
        <f>IF('2.Mannschaft'!X28=1,"",'2.Mannschaft'!X14)</f>
        <v>0</v>
      </c>
      <c r="Y14" s="366">
        <f>IF('2.Mannschaft'!Y28=1,"",'2.Mannschaft'!Y14)</f>
        <v>0</v>
      </c>
      <c r="Z14" s="368">
        <f>IF('2.Mannschaft'!Z28=1,"",'2.Mannschaft'!Z14)</f>
        <v>0</v>
      </c>
      <c r="AA14" s="365">
        <f>IF('2.Mannschaft'!AA28=1,"",'2.Mannschaft'!AA14)</f>
        <v>0</v>
      </c>
      <c r="AB14" s="365">
        <f>IF('2.Mannschaft'!AB28=1,"",'2.Mannschaft'!AB14)</f>
        <v>0</v>
      </c>
      <c r="AC14" s="370">
        <f>IF('2.Mannschaft'!AC28=1,"",'2.Mannschaft'!AC14)</f>
        <v>0</v>
      </c>
      <c r="AD14" s="3"/>
    </row>
    <row r="15" spans="1:30" ht="15" customHeight="1">
      <c r="A15" s="4" t="str">
        <f>M1A!A15</f>
        <v>Bahn 8</v>
      </c>
      <c r="B15" s="364">
        <f>IF('2.Mannschaft'!B28=1,"",'2.Mannschaft'!B15)</f>
        <v>2</v>
      </c>
      <c r="C15" s="365">
        <f>IF('2.Mannschaft'!C28=1,"",'2.Mannschaft'!C15)</f>
        <v>2</v>
      </c>
      <c r="D15" s="365">
        <f>IF('2.Mannschaft'!D28=1,"",'2.Mannschaft'!D15)</f>
        <v>1</v>
      </c>
      <c r="E15" s="366">
        <f>IF('2.Mannschaft'!E28=1,"",'2.Mannschaft'!E15)</f>
        <v>0</v>
      </c>
      <c r="F15" s="368" t="str">
        <f>IF('2.Mannschaft'!F28=1,"",'2.Mannschaft'!F15)</f>
        <v/>
      </c>
      <c r="G15" s="365" t="str">
        <f>IF('2.Mannschaft'!G28=1,"",'2.Mannschaft'!G15)</f>
        <v/>
      </c>
      <c r="H15" s="365" t="str">
        <f>IF('2.Mannschaft'!H28=1,"",'2.Mannschaft'!H15)</f>
        <v/>
      </c>
      <c r="I15" s="366">
        <f>IF('2.Mannschaft'!I28=1,"",'2.Mannschaft'!I15)</f>
        <v>0</v>
      </c>
      <c r="J15" s="368">
        <f>IF('2.Mannschaft'!J28=1,"",'2.Mannschaft'!J15)</f>
        <v>1</v>
      </c>
      <c r="K15" s="365">
        <f>IF('2.Mannschaft'!K28=1,"",'2.Mannschaft'!K15)</f>
        <v>2</v>
      </c>
      <c r="L15" s="365">
        <f>IF('2.Mannschaft'!L28=1,"",'2.Mannschaft'!L15)</f>
        <v>1</v>
      </c>
      <c r="M15" s="366">
        <f>IF('2.Mannschaft'!M28=1,"",'2.Mannschaft'!M15)</f>
        <v>0</v>
      </c>
      <c r="N15" s="368">
        <f>IF('2.Mannschaft'!N28=1,"",'2.Mannschaft'!N15)</f>
        <v>2</v>
      </c>
      <c r="O15" s="365">
        <f>IF('2.Mannschaft'!O28=1,"",'2.Mannschaft'!O15)</f>
        <v>2</v>
      </c>
      <c r="P15" s="365">
        <f>IF('2.Mannschaft'!P28=1,"",'2.Mannschaft'!P15)</f>
        <v>2</v>
      </c>
      <c r="Q15" s="366">
        <f>IF('2.Mannschaft'!Q28=1,"",'2.Mannschaft'!Q15)</f>
        <v>0</v>
      </c>
      <c r="R15" s="368">
        <f>IF('2.Mannschaft'!R28=1,"",'2.Mannschaft'!R15)</f>
        <v>2</v>
      </c>
      <c r="S15" s="365">
        <f>IF('2.Mannschaft'!S28=1,"",'2.Mannschaft'!S15)</f>
        <v>2</v>
      </c>
      <c r="T15" s="365">
        <f>IF('2.Mannschaft'!T28=1,"",'2.Mannschaft'!T15)</f>
        <v>2</v>
      </c>
      <c r="U15" s="366">
        <f>IF('2.Mannschaft'!U28=1,"",'2.Mannschaft'!U15)</f>
        <v>0</v>
      </c>
      <c r="V15" s="368">
        <f>IF('2.Mannschaft'!V28=1,"",'2.Mannschaft'!V15)</f>
        <v>0</v>
      </c>
      <c r="W15" s="365">
        <f>IF('2.Mannschaft'!W28=1,"",'2.Mannschaft'!W15)</f>
        <v>0</v>
      </c>
      <c r="X15" s="365">
        <f>IF('2.Mannschaft'!X28=1,"",'2.Mannschaft'!X15)</f>
        <v>0</v>
      </c>
      <c r="Y15" s="366">
        <f>IF('2.Mannschaft'!Y28=1,"",'2.Mannschaft'!Y15)</f>
        <v>0</v>
      </c>
      <c r="Z15" s="368">
        <f>IF('2.Mannschaft'!Z28=1,"",'2.Mannschaft'!Z15)</f>
        <v>0</v>
      </c>
      <c r="AA15" s="365">
        <f>IF('2.Mannschaft'!AA28=1,"",'2.Mannschaft'!AA15)</f>
        <v>0</v>
      </c>
      <c r="AB15" s="365">
        <f>IF('2.Mannschaft'!AB28=1,"",'2.Mannschaft'!AB15)</f>
        <v>0</v>
      </c>
      <c r="AC15" s="370">
        <f>IF('2.Mannschaft'!AC28=1,"",'2.Mannschaft'!AC15)</f>
        <v>0</v>
      </c>
      <c r="AD15" s="3"/>
    </row>
    <row r="16" spans="1:30" ht="15" customHeight="1">
      <c r="A16" s="4" t="str">
        <f>M1A!A16</f>
        <v>Bahn 9</v>
      </c>
      <c r="B16" s="364">
        <f>IF('2.Mannschaft'!B28=1,"",'2.Mannschaft'!B16)</f>
        <v>2</v>
      </c>
      <c r="C16" s="365">
        <f>IF('2.Mannschaft'!C28=1,"",'2.Mannschaft'!C16)</f>
        <v>2</v>
      </c>
      <c r="D16" s="365">
        <f>IF('2.Mannschaft'!D28=1,"",'2.Mannschaft'!D16)</f>
        <v>1</v>
      </c>
      <c r="E16" s="366">
        <f>IF('2.Mannschaft'!E28=1,"",'2.Mannschaft'!E16)</f>
        <v>0</v>
      </c>
      <c r="F16" s="368" t="str">
        <f>IF('2.Mannschaft'!F28=1,"",'2.Mannschaft'!F16)</f>
        <v/>
      </c>
      <c r="G16" s="365" t="str">
        <f>IF('2.Mannschaft'!G28=1,"",'2.Mannschaft'!G16)</f>
        <v/>
      </c>
      <c r="H16" s="365" t="str">
        <f>IF('2.Mannschaft'!H28=1,"",'2.Mannschaft'!H16)</f>
        <v/>
      </c>
      <c r="I16" s="366">
        <f>IF('2.Mannschaft'!I28=1,"",'2.Mannschaft'!I16)</f>
        <v>0</v>
      </c>
      <c r="J16" s="368">
        <f>IF('2.Mannschaft'!J28=1,"",'2.Mannschaft'!J16)</f>
        <v>2</v>
      </c>
      <c r="K16" s="365">
        <f>IF('2.Mannschaft'!K28=1,"",'2.Mannschaft'!K16)</f>
        <v>3</v>
      </c>
      <c r="L16" s="365">
        <f>IF('2.Mannschaft'!L28=1,"",'2.Mannschaft'!L16)</f>
        <v>1</v>
      </c>
      <c r="M16" s="366">
        <f>IF('2.Mannschaft'!M28=1,"",'2.Mannschaft'!M16)</f>
        <v>0</v>
      </c>
      <c r="N16" s="368">
        <f>IF('2.Mannschaft'!N28=1,"",'2.Mannschaft'!N16)</f>
        <v>4</v>
      </c>
      <c r="O16" s="365">
        <f>IF('2.Mannschaft'!O28=1,"",'2.Mannschaft'!O16)</f>
        <v>4</v>
      </c>
      <c r="P16" s="365">
        <f>IF('2.Mannschaft'!P28=1,"",'2.Mannschaft'!P16)</f>
        <v>2</v>
      </c>
      <c r="Q16" s="366">
        <f>IF('2.Mannschaft'!Q28=1,"",'2.Mannschaft'!Q16)</f>
        <v>0</v>
      </c>
      <c r="R16" s="368">
        <f>IF('2.Mannschaft'!R28=1,"",'2.Mannschaft'!R16)</f>
        <v>1</v>
      </c>
      <c r="S16" s="365">
        <f>IF('2.Mannschaft'!S28=1,"",'2.Mannschaft'!S16)</f>
        <v>1</v>
      </c>
      <c r="T16" s="365">
        <f>IF('2.Mannschaft'!T28=1,"",'2.Mannschaft'!T16)</f>
        <v>2</v>
      </c>
      <c r="U16" s="366">
        <f>IF('2.Mannschaft'!U28=1,"",'2.Mannschaft'!U16)</f>
        <v>0</v>
      </c>
      <c r="V16" s="368">
        <f>IF('2.Mannschaft'!V28=1,"",'2.Mannschaft'!V16)</f>
        <v>0</v>
      </c>
      <c r="W16" s="365">
        <f>IF('2.Mannschaft'!W28=1,"",'2.Mannschaft'!W16)</f>
        <v>0</v>
      </c>
      <c r="X16" s="365">
        <f>IF('2.Mannschaft'!X28=1,"",'2.Mannschaft'!X16)</f>
        <v>0</v>
      </c>
      <c r="Y16" s="366">
        <f>IF('2.Mannschaft'!Y28=1,"",'2.Mannschaft'!Y16)</f>
        <v>0</v>
      </c>
      <c r="Z16" s="368">
        <f>IF('2.Mannschaft'!Z28=1,"",'2.Mannschaft'!Z16)</f>
        <v>0</v>
      </c>
      <c r="AA16" s="365">
        <f>IF('2.Mannschaft'!AA28=1,"",'2.Mannschaft'!AA16)</f>
        <v>0</v>
      </c>
      <c r="AB16" s="365">
        <f>IF('2.Mannschaft'!AB28=1,"",'2.Mannschaft'!AB16)</f>
        <v>0</v>
      </c>
      <c r="AC16" s="370">
        <f>IF('2.Mannschaft'!AC28=1,"",'2.Mannschaft'!AC16)</f>
        <v>0</v>
      </c>
      <c r="AD16" s="3"/>
    </row>
    <row r="17" spans="1:30" ht="15" customHeight="1">
      <c r="A17" s="4" t="str">
        <f>M1A!A17</f>
        <v>Bahn 10</v>
      </c>
      <c r="B17" s="364">
        <f>IF('2.Mannschaft'!B28=1,"",'2.Mannschaft'!B17)</f>
        <v>2</v>
      </c>
      <c r="C17" s="365">
        <f>IF('2.Mannschaft'!C28=1,"",'2.Mannschaft'!C17)</f>
        <v>2</v>
      </c>
      <c r="D17" s="365">
        <f>IF('2.Mannschaft'!D28=1,"",'2.Mannschaft'!D17)</f>
        <v>1</v>
      </c>
      <c r="E17" s="366">
        <f>IF('2.Mannschaft'!E28=1,"",'2.Mannschaft'!E17)</f>
        <v>0</v>
      </c>
      <c r="F17" s="368" t="str">
        <f>IF('2.Mannschaft'!F28=1,"",'2.Mannschaft'!F17)</f>
        <v/>
      </c>
      <c r="G17" s="365" t="str">
        <f>IF('2.Mannschaft'!G28=1,"",'2.Mannschaft'!G17)</f>
        <v/>
      </c>
      <c r="H17" s="365" t="str">
        <f>IF('2.Mannschaft'!H28=1,"",'2.Mannschaft'!H17)</f>
        <v/>
      </c>
      <c r="I17" s="366">
        <f>IF('2.Mannschaft'!I28=1,"",'2.Mannschaft'!I17)</f>
        <v>0</v>
      </c>
      <c r="J17" s="368">
        <f>IF('2.Mannschaft'!J28=1,"",'2.Mannschaft'!J17)</f>
        <v>1</v>
      </c>
      <c r="K17" s="365">
        <f>IF('2.Mannschaft'!K28=1,"",'2.Mannschaft'!K17)</f>
        <v>3</v>
      </c>
      <c r="L17" s="365">
        <f>IF('2.Mannschaft'!L28=1,"",'2.Mannschaft'!L17)</f>
        <v>2</v>
      </c>
      <c r="M17" s="366">
        <f>IF('2.Mannschaft'!M28=1,"",'2.Mannschaft'!M17)</f>
        <v>0</v>
      </c>
      <c r="N17" s="368">
        <f>IF('2.Mannschaft'!N28=1,"",'2.Mannschaft'!N17)</f>
        <v>2</v>
      </c>
      <c r="O17" s="365">
        <f>IF('2.Mannschaft'!O28=1,"",'2.Mannschaft'!O17)</f>
        <v>2</v>
      </c>
      <c r="P17" s="365">
        <f>IF('2.Mannschaft'!P28=1,"",'2.Mannschaft'!P17)</f>
        <v>2</v>
      </c>
      <c r="Q17" s="366">
        <f>IF('2.Mannschaft'!Q28=1,"",'2.Mannschaft'!Q17)</f>
        <v>0</v>
      </c>
      <c r="R17" s="368">
        <f>IF('2.Mannschaft'!R28=1,"",'2.Mannschaft'!R17)</f>
        <v>3</v>
      </c>
      <c r="S17" s="365">
        <f>IF('2.Mannschaft'!S28=1,"",'2.Mannschaft'!S17)</f>
        <v>1</v>
      </c>
      <c r="T17" s="365">
        <f>IF('2.Mannschaft'!T28=1,"",'2.Mannschaft'!T17)</f>
        <v>1</v>
      </c>
      <c r="U17" s="366">
        <f>IF('2.Mannschaft'!U28=1,"",'2.Mannschaft'!U17)</f>
        <v>0</v>
      </c>
      <c r="V17" s="368">
        <f>IF('2.Mannschaft'!V28=1,"",'2.Mannschaft'!V17)</f>
        <v>0</v>
      </c>
      <c r="W17" s="365">
        <f>IF('2.Mannschaft'!W28=1,"",'2.Mannschaft'!W17)</f>
        <v>0</v>
      </c>
      <c r="X17" s="365">
        <f>IF('2.Mannschaft'!X28=1,"",'2.Mannschaft'!X17)</f>
        <v>0</v>
      </c>
      <c r="Y17" s="366">
        <f>IF('2.Mannschaft'!Y28=1,"",'2.Mannschaft'!Y17)</f>
        <v>0</v>
      </c>
      <c r="Z17" s="368">
        <f>IF('2.Mannschaft'!Z28=1,"",'2.Mannschaft'!Z17)</f>
        <v>0</v>
      </c>
      <c r="AA17" s="365">
        <f>IF('2.Mannschaft'!AA28=1,"",'2.Mannschaft'!AA17)</f>
        <v>0</v>
      </c>
      <c r="AB17" s="365">
        <f>IF('2.Mannschaft'!AB28=1,"",'2.Mannschaft'!AB17)</f>
        <v>0</v>
      </c>
      <c r="AC17" s="370">
        <f>IF('2.Mannschaft'!AC28=1,"",'2.Mannschaft'!AC17)</f>
        <v>0</v>
      </c>
      <c r="AD17" s="3"/>
    </row>
    <row r="18" spans="1:30" ht="15" customHeight="1">
      <c r="A18" s="4" t="str">
        <f>M1A!A18</f>
        <v>Bahn 11</v>
      </c>
      <c r="B18" s="364">
        <f>IF('2.Mannschaft'!B28=1,"",'2.Mannschaft'!B18)</f>
        <v>2</v>
      </c>
      <c r="C18" s="365">
        <f>IF('2.Mannschaft'!C28=1,"",'2.Mannschaft'!C18)</f>
        <v>1</v>
      </c>
      <c r="D18" s="365">
        <f>IF('2.Mannschaft'!D28=1,"",'2.Mannschaft'!D18)</f>
        <v>1</v>
      </c>
      <c r="E18" s="366">
        <f>IF('2.Mannschaft'!E28=1,"",'2.Mannschaft'!E18)</f>
        <v>0</v>
      </c>
      <c r="F18" s="368" t="str">
        <f>IF('2.Mannschaft'!F28=1,"",'2.Mannschaft'!F18)</f>
        <v/>
      </c>
      <c r="G18" s="365" t="str">
        <f>IF('2.Mannschaft'!G28=1,"",'2.Mannschaft'!G18)</f>
        <v/>
      </c>
      <c r="H18" s="365" t="str">
        <f>IF('2.Mannschaft'!H28=1,"",'2.Mannschaft'!H18)</f>
        <v/>
      </c>
      <c r="I18" s="366">
        <f>IF('2.Mannschaft'!I28=1,"",'2.Mannschaft'!I18)</f>
        <v>0</v>
      </c>
      <c r="J18" s="368">
        <f>IF('2.Mannschaft'!J28=1,"",'2.Mannschaft'!J18)</f>
        <v>2</v>
      </c>
      <c r="K18" s="365">
        <f>IF('2.Mannschaft'!K28=1,"",'2.Mannschaft'!K18)</f>
        <v>1</v>
      </c>
      <c r="L18" s="365">
        <f>IF('2.Mannschaft'!L28=1,"",'2.Mannschaft'!L18)</f>
        <v>1</v>
      </c>
      <c r="M18" s="366">
        <f>IF('2.Mannschaft'!M28=1,"",'2.Mannschaft'!M18)</f>
        <v>0</v>
      </c>
      <c r="N18" s="368">
        <f>IF('2.Mannschaft'!N28=1,"",'2.Mannschaft'!N18)</f>
        <v>2</v>
      </c>
      <c r="O18" s="365">
        <f>IF('2.Mannschaft'!O28=1,"",'2.Mannschaft'!O18)</f>
        <v>2</v>
      </c>
      <c r="P18" s="365">
        <f>IF('2.Mannschaft'!P28=1,"",'2.Mannschaft'!P18)</f>
        <v>2</v>
      </c>
      <c r="Q18" s="366">
        <f>IF('2.Mannschaft'!Q28=1,"",'2.Mannschaft'!Q18)</f>
        <v>0</v>
      </c>
      <c r="R18" s="368">
        <f>IF('2.Mannschaft'!R28=1,"",'2.Mannschaft'!R18)</f>
        <v>2</v>
      </c>
      <c r="S18" s="365">
        <f>IF('2.Mannschaft'!S28=1,"",'2.Mannschaft'!S18)</f>
        <v>2</v>
      </c>
      <c r="T18" s="365">
        <f>IF('2.Mannschaft'!T28=1,"",'2.Mannschaft'!T18)</f>
        <v>1</v>
      </c>
      <c r="U18" s="366">
        <f>IF('2.Mannschaft'!U28=1,"",'2.Mannschaft'!U18)</f>
        <v>0</v>
      </c>
      <c r="V18" s="368">
        <f>IF('2.Mannschaft'!V28=1,"",'2.Mannschaft'!V18)</f>
        <v>0</v>
      </c>
      <c r="W18" s="365">
        <f>IF('2.Mannschaft'!W28=1,"",'2.Mannschaft'!W18)</f>
        <v>0</v>
      </c>
      <c r="X18" s="365">
        <f>IF('2.Mannschaft'!X28=1,"",'2.Mannschaft'!X18)</f>
        <v>0</v>
      </c>
      <c r="Y18" s="366">
        <f>IF('2.Mannschaft'!Y28=1,"",'2.Mannschaft'!Y18)</f>
        <v>0</v>
      </c>
      <c r="Z18" s="368">
        <f>IF('2.Mannschaft'!Z28=1,"",'2.Mannschaft'!Z18)</f>
        <v>0</v>
      </c>
      <c r="AA18" s="365">
        <f>IF('2.Mannschaft'!AA28=1,"",'2.Mannschaft'!AA18)</f>
        <v>0</v>
      </c>
      <c r="AB18" s="365">
        <f>IF('2.Mannschaft'!AB28=1,"",'2.Mannschaft'!AB18)</f>
        <v>0</v>
      </c>
      <c r="AC18" s="370">
        <f>IF('2.Mannschaft'!AC28=1,"",'2.Mannschaft'!AC18)</f>
        <v>0</v>
      </c>
      <c r="AD18" s="3"/>
    </row>
    <row r="19" spans="1:30" ht="15" customHeight="1">
      <c r="A19" s="4" t="str">
        <f>M1A!A19</f>
        <v>Bahn 12</v>
      </c>
      <c r="B19" s="364">
        <f>IF('2.Mannschaft'!B28=1,"",'2.Mannschaft'!B19)</f>
        <v>2</v>
      </c>
      <c r="C19" s="365">
        <f>IF('2.Mannschaft'!C28=1,"",'2.Mannschaft'!C19)</f>
        <v>1</v>
      </c>
      <c r="D19" s="365">
        <f>IF('2.Mannschaft'!D28=1,"",'2.Mannschaft'!D19)</f>
        <v>1</v>
      </c>
      <c r="E19" s="366">
        <f>IF('2.Mannschaft'!E28=1,"",'2.Mannschaft'!E19)</f>
        <v>0</v>
      </c>
      <c r="F19" s="368" t="str">
        <f>IF('2.Mannschaft'!F28=1,"",'2.Mannschaft'!F19)</f>
        <v/>
      </c>
      <c r="G19" s="365" t="str">
        <f>IF('2.Mannschaft'!G28=1,"",'2.Mannschaft'!G19)</f>
        <v/>
      </c>
      <c r="H19" s="365" t="str">
        <f>IF('2.Mannschaft'!H28=1,"",'2.Mannschaft'!H19)</f>
        <v/>
      </c>
      <c r="I19" s="366">
        <f>IF('2.Mannschaft'!I28=1,"",'2.Mannschaft'!I19)</f>
        <v>0</v>
      </c>
      <c r="J19" s="368">
        <f>IF('2.Mannschaft'!J28=1,"",'2.Mannschaft'!J19)</f>
        <v>2</v>
      </c>
      <c r="K19" s="365">
        <f>IF('2.Mannschaft'!K28=1,"",'2.Mannschaft'!K19)</f>
        <v>1</v>
      </c>
      <c r="L19" s="365">
        <f>IF('2.Mannschaft'!L28=1,"",'2.Mannschaft'!L19)</f>
        <v>1</v>
      </c>
      <c r="M19" s="366">
        <f>IF('2.Mannschaft'!M28=1,"",'2.Mannschaft'!M19)</f>
        <v>0</v>
      </c>
      <c r="N19" s="368">
        <f>IF('2.Mannschaft'!N28=1,"",'2.Mannschaft'!N19)</f>
        <v>1</v>
      </c>
      <c r="O19" s="365">
        <f>IF('2.Mannschaft'!O28=1,"",'2.Mannschaft'!O19)</f>
        <v>1</v>
      </c>
      <c r="P19" s="365">
        <f>IF('2.Mannschaft'!P28=1,"",'2.Mannschaft'!P19)</f>
        <v>1</v>
      </c>
      <c r="Q19" s="366">
        <f>IF('2.Mannschaft'!Q28=1,"",'2.Mannschaft'!Q19)</f>
        <v>0</v>
      </c>
      <c r="R19" s="368">
        <f>IF('2.Mannschaft'!R28=1,"",'2.Mannschaft'!R19)</f>
        <v>1</v>
      </c>
      <c r="S19" s="365">
        <f>IF('2.Mannschaft'!S28=1,"",'2.Mannschaft'!S19)</f>
        <v>1</v>
      </c>
      <c r="T19" s="365">
        <f>IF('2.Mannschaft'!T28=1,"",'2.Mannschaft'!T19)</f>
        <v>1</v>
      </c>
      <c r="U19" s="366">
        <f>IF('2.Mannschaft'!U28=1,"",'2.Mannschaft'!U19)</f>
        <v>0</v>
      </c>
      <c r="V19" s="368">
        <f>IF('2.Mannschaft'!V28=1,"",'2.Mannschaft'!V19)</f>
        <v>0</v>
      </c>
      <c r="W19" s="365">
        <f>IF('2.Mannschaft'!W28=1,"",'2.Mannschaft'!W19)</f>
        <v>0</v>
      </c>
      <c r="X19" s="365">
        <f>IF('2.Mannschaft'!X28=1,"",'2.Mannschaft'!X19)</f>
        <v>0</v>
      </c>
      <c r="Y19" s="366">
        <f>IF('2.Mannschaft'!Y28=1,"",'2.Mannschaft'!Y19)</f>
        <v>0</v>
      </c>
      <c r="Z19" s="368">
        <f>IF('2.Mannschaft'!Z28=1,"",'2.Mannschaft'!Z19)</f>
        <v>0</v>
      </c>
      <c r="AA19" s="365">
        <f>IF('2.Mannschaft'!AA28=1,"",'2.Mannschaft'!AA19)</f>
        <v>0</v>
      </c>
      <c r="AB19" s="365">
        <f>IF('2.Mannschaft'!AB28=1,"",'2.Mannschaft'!AB19)</f>
        <v>0</v>
      </c>
      <c r="AC19" s="370">
        <f>IF('2.Mannschaft'!AC28=1,"",'2.Mannschaft'!AC19)</f>
        <v>0</v>
      </c>
      <c r="AD19" s="3"/>
    </row>
    <row r="20" spans="1:30" ht="15" customHeight="1">
      <c r="A20" s="4" t="str">
        <f>M1A!A20</f>
        <v>Bahn 13</v>
      </c>
      <c r="B20" s="364">
        <f>IF('2.Mannschaft'!B28=1,"",'2.Mannschaft'!B20)</f>
        <v>2</v>
      </c>
      <c r="C20" s="365">
        <f>IF('2.Mannschaft'!C28=1,"",'2.Mannschaft'!C20)</f>
        <v>1</v>
      </c>
      <c r="D20" s="365">
        <f>IF('2.Mannschaft'!D28=1,"",'2.Mannschaft'!D20)</f>
        <v>2</v>
      </c>
      <c r="E20" s="366">
        <f>IF('2.Mannschaft'!E28=1,"",'2.Mannschaft'!E20)</f>
        <v>0</v>
      </c>
      <c r="F20" s="368" t="str">
        <f>IF('2.Mannschaft'!F28=1,"",'2.Mannschaft'!F20)</f>
        <v/>
      </c>
      <c r="G20" s="365" t="str">
        <f>IF('2.Mannschaft'!G28=1,"",'2.Mannschaft'!G20)</f>
        <v/>
      </c>
      <c r="H20" s="365" t="str">
        <f>IF('2.Mannschaft'!H28=1,"",'2.Mannschaft'!H20)</f>
        <v/>
      </c>
      <c r="I20" s="366">
        <f>IF('2.Mannschaft'!I28=1,"",'2.Mannschaft'!I20)</f>
        <v>0</v>
      </c>
      <c r="J20" s="368">
        <f>IF('2.Mannschaft'!J28=1,"",'2.Mannschaft'!J20)</f>
        <v>1</v>
      </c>
      <c r="K20" s="365">
        <f>IF('2.Mannschaft'!K28=1,"",'2.Mannschaft'!K20)</f>
        <v>1</v>
      </c>
      <c r="L20" s="365">
        <f>IF('2.Mannschaft'!L28=1,"",'2.Mannschaft'!L20)</f>
        <v>2</v>
      </c>
      <c r="M20" s="366">
        <f>IF('2.Mannschaft'!M28=1,"",'2.Mannschaft'!M20)</f>
        <v>0</v>
      </c>
      <c r="N20" s="368">
        <f>IF('2.Mannschaft'!N28=1,"",'2.Mannschaft'!N20)</f>
        <v>1</v>
      </c>
      <c r="O20" s="365">
        <f>IF('2.Mannschaft'!O28=1,"",'2.Mannschaft'!O20)</f>
        <v>2</v>
      </c>
      <c r="P20" s="365">
        <f>IF('2.Mannschaft'!P28=1,"",'2.Mannschaft'!P20)</f>
        <v>2</v>
      </c>
      <c r="Q20" s="366">
        <f>IF('2.Mannschaft'!Q28=1,"",'2.Mannschaft'!Q20)</f>
        <v>0</v>
      </c>
      <c r="R20" s="368">
        <f>IF('2.Mannschaft'!R28=1,"",'2.Mannschaft'!R20)</f>
        <v>1</v>
      </c>
      <c r="S20" s="365">
        <f>IF('2.Mannschaft'!S28=1,"",'2.Mannschaft'!S20)</f>
        <v>1</v>
      </c>
      <c r="T20" s="365">
        <f>IF('2.Mannschaft'!T28=1,"",'2.Mannschaft'!T20)</f>
        <v>1</v>
      </c>
      <c r="U20" s="366">
        <f>IF('2.Mannschaft'!U28=1,"",'2.Mannschaft'!U20)</f>
        <v>0</v>
      </c>
      <c r="V20" s="368">
        <f>IF('2.Mannschaft'!V28=1,"",'2.Mannschaft'!V20)</f>
        <v>0</v>
      </c>
      <c r="W20" s="365">
        <f>IF('2.Mannschaft'!W28=1,"",'2.Mannschaft'!W20)</f>
        <v>0</v>
      </c>
      <c r="X20" s="365">
        <f>IF('2.Mannschaft'!X28=1,"",'2.Mannschaft'!X20)</f>
        <v>0</v>
      </c>
      <c r="Y20" s="366">
        <f>IF('2.Mannschaft'!Y28=1,"",'2.Mannschaft'!Y20)</f>
        <v>0</v>
      </c>
      <c r="Z20" s="368">
        <f>IF('2.Mannschaft'!Z28=1,"",'2.Mannschaft'!Z20)</f>
        <v>0</v>
      </c>
      <c r="AA20" s="365">
        <f>IF('2.Mannschaft'!AA28=1,"",'2.Mannschaft'!AA20)</f>
        <v>0</v>
      </c>
      <c r="AB20" s="365">
        <f>IF('2.Mannschaft'!AB28=1,"",'2.Mannschaft'!AB20)</f>
        <v>0</v>
      </c>
      <c r="AC20" s="370">
        <f>IF('2.Mannschaft'!AC28=1,"",'2.Mannschaft'!AC20)</f>
        <v>0</v>
      </c>
      <c r="AD20" s="3"/>
    </row>
    <row r="21" spans="1:30" ht="15" customHeight="1">
      <c r="A21" s="4" t="str">
        <f>M1A!A21</f>
        <v>Bahn 14</v>
      </c>
      <c r="B21" s="364">
        <f>IF('2.Mannschaft'!B28=1,"",'2.Mannschaft'!B21)</f>
        <v>2</v>
      </c>
      <c r="C21" s="365">
        <f>IF('2.Mannschaft'!C28=1,"",'2.Mannschaft'!C21)</f>
        <v>1</v>
      </c>
      <c r="D21" s="365">
        <f>IF('2.Mannschaft'!D28=1,"",'2.Mannschaft'!D21)</f>
        <v>1</v>
      </c>
      <c r="E21" s="366">
        <f>IF('2.Mannschaft'!E28=1,"",'2.Mannschaft'!E21)</f>
        <v>0</v>
      </c>
      <c r="F21" s="368" t="str">
        <f>IF('2.Mannschaft'!F28=1,"",'2.Mannschaft'!F21)</f>
        <v/>
      </c>
      <c r="G21" s="365" t="str">
        <f>IF('2.Mannschaft'!G28=1,"",'2.Mannschaft'!G21)</f>
        <v/>
      </c>
      <c r="H21" s="365" t="str">
        <f>IF('2.Mannschaft'!H28=1,"",'2.Mannschaft'!H21)</f>
        <v/>
      </c>
      <c r="I21" s="366">
        <f>IF('2.Mannschaft'!I28=1,"",'2.Mannschaft'!I21)</f>
        <v>0</v>
      </c>
      <c r="J21" s="368">
        <f>IF('2.Mannschaft'!J28=1,"",'2.Mannschaft'!J21)</f>
        <v>2</v>
      </c>
      <c r="K21" s="365">
        <f>IF('2.Mannschaft'!K28=1,"",'2.Mannschaft'!K21)</f>
        <v>1</v>
      </c>
      <c r="L21" s="365">
        <f>IF('2.Mannschaft'!L28=1,"",'2.Mannschaft'!L21)</f>
        <v>2</v>
      </c>
      <c r="M21" s="366">
        <f>IF('2.Mannschaft'!M28=1,"",'2.Mannschaft'!M21)</f>
        <v>0</v>
      </c>
      <c r="N21" s="368">
        <f>IF('2.Mannschaft'!N28=1,"",'2.Mannschaft'!N21)</f>
        <v>1</v>
      </c>
      <c r="O21" s="365">
        <f>IF('2.Mannschaft'!O28=1,"",'2.Mannschaft'!O21)</f>
        <v>2</v>
      </c>
      <c r="P21" s="365">
        <f>IF('2.Mannschaft'!P28=1,"",'2.Mannschaft'!P21)</f>
        <v>2</v>
      </c>
      <c r="Q21" s="366">
        <f>IF('2.Mannschaft'!Q28=1,"",'2.Mannschaft'!Q21)</f>
        <v>0</v>
      </c>
      <c r="R21" s="368">
        <f>IF('2.Mannschaft'!R28=1,"",'2.Mannschaft'!R21)</f>
        <v>2</v>
      </c>
      <c r="S21" s="365">
        <f>IF('2.Mannschaft'!S28=1,"",'2.Mannschaft'!S21)</f>
        <v>1</v>
      </c>
      <c r="T21" s="365">
        <f>IF('2.Mannschaft'!T28=1,"",'2.Mannschaft'!T21)</f>
        <v>1</v>
      </c>
      <c r="U21" s="366">
        <f>IF('2.Mannschaft'!U28=1,"",'2.Mannschaft'!U21)</f>
        <v>0</v>
      </c>
      <c r="V21" s="368">
        <f>IF('2.Mannschaft'!V28=1,"",'2.Mannschaft'!V21)</f>
        <v>0</v>
      </c>
      <c r="W21" s="365">
        <f>IF('2.Mannschaft'!W28=1,"",'2.Mannschaft'!W21)</f>
        <v>0</v>
      </c>
      <c r="X21" s="365">
        <f>IF('2.Mannschaft'!X28=1,"",'2.Mannschaft'!X21)</f>
        <v>0</v>
      </c>
      <c r="Y21" s="366">
        <f>IF('2.Mannschaft'!Y28=1,"",'2.Mannschaft'!Y21)</f>
        <v>0</v>
      </c>
      <c r="Z21" s="368">
        <f>IF('2.Mannschaft'!Z28=1,"",'2.Mannschaft'!Z21)</f>
        <v>0</v>
      </c>
      <c r="AA21" s="365">
        <f>IF('2.Mannschaft'!AA28=1,"",'2.Mannschaft'!AA21)</f>
        <v>0</v>
      </c>
      <c r="AB21" s="365">
        <f>IF('2.Mannschaft'!AB28=1,"",'2.Mannschaft'!AB21)</f>
        <v>0</v>
      </c>
      <c r="AC21" s="370">
        <f>IF('2.Mannschaft'!AC28=1,"",'2.Mannschaft'!AC21)</f>
        <v>0</v>
      </c>
      <c r="AD21" s="3"/>
    </row>
    <row r="22" spans="1:30" ht="15" customHeight="1">
      <c r="A22" s="4" t="str">
        <f>M1A!A22</f>
        <v>Bahn 15</v>
      </c>
      <c r="B22" s="364">
        <f>IF('2.Mannschaft'!B28=1,"",'2.Mannschaft'!B22)</f>
        <v>2</v>
      </c>
      <c r="C22" s="365">
        <f>IF('2.Mannschaft'!C28=1,"",'2.Mannschaft'!C22)</f>
        <v>1</v>
      </c>
      <c r="D22" s="365">
        <f>IF('2.Mannschaft'!D28=1,"",'2.Mannschaft'!D22)</f>
        <v>2</v>
      </c>
      <c r="E22" s="366">
        <f>IF('2.Mannschaft'!E28=1,"",'2.Mannschaft'!E22)</f>
        <v>0</v>
      </c>
      <c r="F22" s="368" t="str">
        <f>IF('2.Mannschaft'!F28=1,"",'2.Mannschaft'!F22)</f>
        <v/>
      </c>
      <c r="G22" s="365" t="str">
        <f>IF('2.Mannschaft'!G28=1,"",'2.Mannschaft'!G22)</f>
        <v/>
      </c>
      <c r="H22" s="365" t="str">
        <f>IF('2.Mannschaft'!H28=1,"",'2.Mannschaft'!H22)</f>
        <v/>
      </c>
      <c r="I22" s="366">
        <f>IF('2.Mannschaft'!I28=1,"",'2.Mannschaft'!I22)</f>
        <v>0</v>
      </c>
      <c r="J22" s="368">
        <f>IF('2.Mannschaft'!J28=1,"",'2.Mannschaft'!J22)</f>
        <v>1</v>
      </c>
      <c r="K22" s="365">
        <f>IF('2.Mannschaft'!K28=1,"",'2.Mannschaft'!K22)</f>
        <v>1</v>
      </c>
      <c r="L22" s="365">
        <f>IF('2.Mannschaft'!L28=1,"",'2.Mannschaft'!L22)</f>
        <v>2</v>
      </c>
      <c r="M22" s="366">
        <f>IF('2.Mannschaft'!M28=1,"",'2.Mannschaft'!M22)</f>
        <v>0</v>
      </c>
      <c r="N22" s="368">
        <f>IF('2.Mannschaft'!N28=1,"",'2.Mannschaft'!N22)</f>
        <v>1</v>
      </c>
      <c r="O22" s="365">
        <f>IF('2.Mannschaft'!O28=1,"",'2.Mannschaft'!O22)</f>
        <v>2</v>
      </c>
      <c r="P22" s="365">
        <f>IF('2.Mannschaft'!P28=1,"",'2.Mannschaft'!P22)</f>
        <v>2</v>
      </c>
      <c r="Q22" s="366">
        <f>IF('2.Mannschaft'!Q28=1,"",'2.Mannschaft'!Q22)</f>
        <v>0</v>
      </c>
      <c r="R22" s="368">
        <f>IF('2.Mannschaft'!R28=1,"",'2.Mannschaft'!R22)</f>
        <v>1</v>
      </c>
      <c r="S22" s="365">
        <f>IF('2.Mannschaft'!S28=1,"",'2.Mannschaft'!S22)</f>
        <v>1</v>
      </c>
      <c r="T22" s="365">
        <f>IF('2.Mannschaft'!T28=1,"",'2.Mannschaft'!T22)</f>
        <v>2</v>
      </c>
      <c r="U22" s="366">
        <f>IF('2.Mannschaft'!U28=1,"",'2.Mannschaft'!U22)</f>
        <v>0</v>
      </c>
      <c r="V22" s="368">
        <f>IF('2.Mannschaft'!V28=1,"",'2.Mannschaft'!V22)</f>
        <v>0</v>
      </c>
      <c r="W22" s="365">
        <f>IF('2.Mannschaft'!W28=1,"",'2.Mannschaft'!W22)</f>
        <v>0</v>
      </c>
      <c r="X22" s="365">
        <f>IF('2.Mannschaft'!X28=1,"",'2.Mannschaft'!X22)</f>
        <v>0</v>
      </c>
      <c r="Y22" s="366">
        <f>IF('2.Mannschaft'!Y28=1,"",'2.Mannschaft'!Y22)</f>
        <v>0</v>
      </c>
      <c r="Z22" s="368">
        <f>IF('2.Mannschaft'!Z28=1,"",'2.Mannschaft'!Z22)</f>
        <v>0</v>
      </c>
      <c r="AA22" s="365">
        <f>IF('2.Mannschaft'!AA28=1,"",'2.Mannschaft'!AA22)</f>
        <v>0</v>
      </c>
      <c r="AB22" s="365">
        <f>IF('2.Mannschaft'!AB28=1,"",'2.Mannschaft'!AB22)</f>
        <v>0</v>
      </c>
      <c r="AC22" s="370">
        <f>IF('2.Mannschaft'!AC28=1,"",'2.Mannschaft'!AC22)</f>
        <v>0</v>
      </c>
      <c r="AD22" s="3"/>
    </row>
    <row r="23" spans="1:30" ht="15" customHeight="1">
      <c r="A23" s="4" t="str">
        <f>M1A!A23</f>
        <v>Bahn 16</v>
      </c>
      <c r="B23" s="364">
        <f>IF('2.Mannschaft'!B28=1,"",'2.Mannschaft'!B23)</f>
        <v>1</v>
      </c>
      <c r="C23" s="365">
        <f>IF('2.Mannschaft'!C28=1,"",'2.Mannschaft'!C23)</f>
        <v>1</v>
      </c>
      <c r="D23" s="365">
        <f>IF('2.Mannschaft'!D28=1,"",'2.Mannschaft'!D23)</f>
        <v>2</v>
      </c>
      <c r="E23" s="366">
        <f>IF('2.Mannschaft'!E28=1,"",'2.Mannschaft'!E23)</f>
        <v>0</v>
      </c>
      <c r="F23" s="368" t="str">
        <f>IF('2.Mannschaft'!F28=1,"",'2.Mannschaft'!F23)</f>
        <v/>
      </c>
      <c r="G23" s="365" t="str">
        <f>IF('2.Mannschaft'!G28=1,"",'2.Mannschaft'!G23)</f>
        <v/>
      </c>
      <c r="H23" s="365" t="str">
        <f>IF('2.Mannschaft'!H28=1,"",'2.Mannschaft'!H23)</f>
        <v/>
      </c>
      <c r="I23" s="366">
        <f>IF('2.Mannschaft'!I28=1,"",'2.Mannschaft'!I23)</f>
        <v>0</v>
      </c>
      <c r="J23" s="368">
        <f>IF('2.Mannschaft'!J28=1,"",'2.Mannschaft'!J23)</f>
        <v>2</v>
      </c>
      <c r="K23" s="365">
        <f>IF('2.Mannschaft'!K28=1,"",'2.Mannschaft'!K23)</f>
        <v>1</v>
      </c>
      <c r="L23" s="365">
        <f>IF('2.Mannschaft'!L28=1,"",'2.Mannschaft'!L23)</f>
        <v>2</v>
      </c>
      <c r="M23" s="366">
        <f>IF('2.Mannschaft'!M28=1,"",'2.Mannschaft'!M23)</f>
        <v>0</v>
      </c>
      <c r="N23" s="368">
        <f>IF('2.Mannschaft'!N28=1,"",'2.Mannschaft'!N23)</f>
        <v>2</v>
      </c>
      <c r="O23" s="365">
        <f>IF('2.Mannschaft'!O28=1,"",'2.Mannschaft'!O23)</f>
        <v>2</v>
      </c>
      <c r="P23" s="365">
        <f>IF('2.Mannschaft'!P28=1,"",'2.Mannschaft'!P23)</f>
        <v>2</v>
      </c>
      <c r="Q23" s="366">
        <f>IF('2.Mannschaft'!Q28=1,"",'2.Mannschaft'!Q23)</f>
        <v>0</v>
      </c>
      <c r="R23" s="368">
        <f>IF('2.Mannschaft'!R28=1,"",'2.Mannschaft'!R23)</f>
        <v>1</v>
      </c>
      <c r="S23" s="365">
        <f>IF('2.Mannschaft'!S28=1,"",'2.Mannschaft'!S23)</f>
        <v>2</v>
      </c>
      <c r="T23" s="365">
        <f>IF('2.Mannschaft'!T28=1,"",'2.Mannschaft'!T23)</f>
        <v>1</v>
      </c>
      <c r="U23" s="366">
        <f>IF('2.Mannschaft'!U28=1,"",'2.Mannschaft'!U23)</f>
        <v>0</v>
      </c>
      <c r="V23" s="368">
        <f>IF('2.Mannschaft'!V28=1,"",'2.Mannschaft'!V23)</f>
        <v>0</v>
      </c>
      <c r="W23" s="365">
        <f>IF('2.Mannschaft'!W28=1,"",'2.Mannschaft'!W23)</f>
        <v>0</v>
      </c>
      <c r="X23" s="365">
        <f>IF('2.Mannschaft'!X28=1,"",'2.Mannschaft'!X23)</f>
        <v>0</v>
      </c>
      <c r="Y23" s="366">
        <f>IF('2.Mannschaft'!Y28=1,"",'2.Mannschaft'!Y23)</f>
        <v>0</v>
      </c>
      <c r="Z23" s="368">
        <f>IF('2.Mannschaft'!Z28=1,"",'2.Mannschaft'!Z23)</f>
        <v>0</v>
      </c>
      <c r="AA23" s="365">
        <f>IF('2.Mannschaft'!AA28=1,"",'2.Mannschaft'!AA23)</f>
        <v>0</v>
      </c>
      <c r="AB23" s="365">
        <f>IF('2.Mannschaft'!AB28=1,"",'2.Mannschaft'!AB23)</f>
        <v>0</v>
      </c>
      <c r="AC23" s="370">
        <f>IF('2.Mannschaft'!AC28=1,"",'2.Mannschaft'!AC23)</f>
        <v>0</v>
      </c>
      <c r="AD23" s="3"/>
    </row>
    <row r="24" spans="1:30" ht="15" customHeight="1">
      <c r="A24" s="4" t="str">
        <f>M1A!A24</f>
        <v>Bahn 17</v>
      </c>
      <c r="B24" s="364">
        <f>IF('2.Mannschaft'!B28=1,"",'2.Mannschaft'!B24)</f>
        <v>2</v>
      </c>
      <c r="C24" s="365">
        <f>IF('2.Mannschaft'!C28=1,"",'2.Mannschaft'!C24)</f>
        <v>2</v>
      </c>
      <c r="D24" s="365">
        <f>IF('2.Mannschaft'!D28=1,"",'2.Mannschaft'!D24)</f>
        <v>3</v>
      </c>
      <c r="E24" s="366">
        <f>IF('2.Mannschaft'!E28=1,"",'2.Mannschaft'!E24)</f>
        <v>0</v>
      </c>
      <c r="F24" s="368" t="str">
        <f>IF('2.Mannschaft'!F28=1,"",'2.Mannschaft'!F24)</f>
        <v/>
      </c>
      <c r="G24" s="365" t="str">
        <f>IF('2.Mannschaft'!G28=1,"",'2.Mannschaft'!G24)</f>
        <v/>
      </c>
      <c r="H24" s="365" t="str">
        <f>IF('2.Mannschaft'!H28=1,"",'2.Mannschaft'!H24)</f>
        <v/>
      </c>
      <c r="I24" s="366">
        <f>IF('2.Mannschaft'!I28=1,"",'2.Mannschaft'!I24)</f>
        <v>0</v>
      </c>
      <c r="J24" s="368">
        <f>IF('2.Mannschaft'!J28=1,"",'2.Mannschaft'!J24)</f>
        <v>2</v>
      </c>
      <c r="K24" s="365">
        <f>IF('2.Mannschaft'!K28=1,"",'2.Mannschaft'!K24)</f>
        <v>2</v>
      </c>
      <c r="L24" s="365">
        <f>IF('2.Mannschaft'!L28=1,"",'2.Mannschaft'!L24)</f>
        <v>1</v>
      </c>
      <c r="M24" s="366">
        <f>IF('2.Mannschaft'!M28=1,"",'2.Mannschaft'!M24)</f>
        <v>0</v>
      </c>
      <c r="N24" s="368">
        <f>IF('2.Mannschaft'!N28=1,"",'2.Mannschaft'!N24)</f>
        <v>3</v>
      </c>
      <c r="O24" s="365">
        <f>IF('2.Mannschaft'!O28=1,"",'2.Mannschaft'!O24)</f>
        <v>2</v>
      </c>
      <c r="P24" s="365">
        <f>IF('2.Mannschaft'!P28=1,"",'2.Mannschaft'!P24)</f>
        <v>1</v>
      </c>
      <c r="Q24" s="366">
        <f>IF('2.Mannschaft'!Q28=1,"",'2.Mannschaft'!Q24)</f>
        <v>0</v>
      </c>
      <c r="R24" s="368">
        <f>IF('2.Mannschaft'!R28=1,"",'2.Mannschaft'!R24)</f>
        <v>1</v>
      </c>
      <c r="S24" s="365">
        <f>IF('2.Mannschaft'!S28=1,"",'2.Mannschaft'!S24)</f>
        <v>2</v>
      </c>
      <c r="T24" s="365">
        <f>IF('2.Mannschaft'!T28=1,"",'2.Mannschaft'!T24)</f>
        <v>2</v>
      </c>
      <c r="U24" s="366">
        <f>IF('2.Mannschaft'!U28=1,"",'2.Mannschaft'!U24)</f>
        <v>0</v>
      </c>
      <c r="V24" s="368">
        <f>IF('2.Mannschaft'!V28=1,"",'2.Mannschaft'!V24)</f>
        <v>0</v>
      </c>
      <c r="W24" s="365">
        <f>IF('2.Mannschaft'!W28=1,"",'2.Mannschaft'!W24)</f>
        <v>0</v>
      </c>
      <c r="X24" s="365">
        <f>IF('2.Mannschaft'!X28=1,"",'2.Mannschaft'!X24)</f>
        <v>0</v>
      </c>
      <c r="Y24" s="366">
        <f>IF('2.Mannschaft'!Y28=1,"",'2.Mannschaft'!Y24)</f>
        <v>0</v>
      </c>
      <c r="Z24" s="368">
        <f>IF('2.Mannschaft'!Z28=1,"",'2.Mannschaft'!Z24)</f>
        <v>0</v>
      </c>
      <c r="AA24" s="365">
        <f>IF('2.Mannschaft'!AA28=1,"",'2.Mannschaft'!AA24)</f>
        <v>0</v>
      </c>
      <c r="AB24" s="365">
        <f>IF('2.Mannschaft'!AB28=1,"",'2.Mannschaft'!AB24)</f>
        <v>0</v>
      </c>
      <c r="AC24" s="370">
        <f>IF('2.Mannschaft'!AC28=1,"",'2.Mannschaft'!AC24)</f>
        <v>0</v>
      </c>
      <c r="AD24" s="3"/>
    </row>
    <row r="25" spans="1:30" ht="15" customHeight="1" thickBot="1">
      <c r="A25" s="4" t="str">
        <f>M1A!A25</f>
        <v>Bahn 18</v>
      </c>
      <c r="B25" s="377">
        <f>IF('2.Mannschaft'!B28=1,"",'2.Mannschaft'!B25)</f>
        <v>1</v>
      </c>
      <c r="C25" s="378">
        <f>IF('2.Mannschaft'!C28=1,"",'2.Mannschaft'!C25)</f>
        <v>2</v>
      </c>
      <c r="D25" s="378">
        <f>IF('2.Mannschaft'!D28=1,"",'2.Mannschaft'!D25)</f>
        <v>2</v>
      </c>
      <c r="E25" s="379">
        <f>IF('2.Mannschaft'!E28=1,"",'2.Mannschaft'!E25)</f>
        <v>0</v>
      </c>
      <c r="F25" s="380" t="str">
        <f>IF('2.Mannschaft'!F28=1,"",'2.Mannschaft'!F25)</f>
        <v/>
      </c>
      <c r="G25" s="378" t="str">
        <f>IF('2.Mannschaft'!G28=1,"",'2.Mannschaft'!G25)</f>
        <v/>
      </c>
      <c r="H25" s="378" t="str">
        <f>IF('2.Mannschaft'!H28=1,"",'2.Mannschaft'!H25)</f>
        <v/>
      </c>
      <c r="I25" s="379">
        <f>IF('2.Mannschaft'!I28=1,"",'2.Mannschaft'!I25)</f>
        <v>0</v>
      </c>
      <c r="J25" s="380">
        <f>IF('2.Mannschaft'!J28=1,"",'2.Mannschaft'!J25)</f>
        <v>1</v>
      </c>
      <c r="K25" s="378">
        <f>IF('2.Mannschaft'!K28=1,"",'2.Mannschaft'!K25)</f>
        <v>2</v>
      </c>
      <c r="L25" s="378">
        <f>IF('2.Mannschaft'!L28=1,"",'2.Mannschaft'!L25)</f>
        <v>2</v>
      </c>
      <c r="M25" s="379">
        <f>IF('2.Mannschaft'!M28=1,"",'2.Mannschaft'!M25)</f>
        <v>0</v>
      </c>
      <c r="N25" s="380">
        <f>IF('2.Mannschaft'!N28=1,"",'2.Mannschaft'!N25)</f>
        <v>3</v>
      </c>
      <c r="O25" s="378">
        <f>IF('2.Mannschaft'!O28=1,"",'2.Mannschaft'!O25)</f>
        <v>2</v>
      </c>
      <c r="P25" s="378">
        <f>IF('2.Mannschaft'!P28=1,"",'2.Mannschaft'!P25)</f>
        <v>2</v>
      </c>
      <c r="Q25" s="379">
        <f>IF('2.Mannschaft'!Q28=1,"",'2.Mannschaft'!Q25)</f>
        <v>0</v>
      </c>
      <c r="R25" s="380">
        <f>IF('2.Mannschaft'!R28=1,"",'2.Mannschaft'!R25)</f>
        <v>1</v>
      </c>
      <c r="S25" s="378">
        <f>IF('2.Mannschaft'!S28=1,"",'2.Mannschaft'!S25)</f>
        <v>1</v>
      </c>
      <c r="T25" s="378">
        <f>IF('2.Mannschaft'!T28=1,"",'2.Mannschaft'!T25)</f>
        <v>2</v>
      </c>
      <c r="U25" s="379">
        <f>IF('2.Mannschaft'!U28=1,"",'2.Mannschaft'!U25)</f>
        <v>0</v>
      </c>
      <c r="V25" s="380">
        <f>IF('2.Mannschaft'!V28=1,"",'2.Mannschaft'!V25)</f>
        <v>0</v>
      </c>
      <c r="W25" s="378">
        <f>IF('2.Mannschaft'!W28=1,"",'2.Mannschaft'!W25)</f>
        <v>0</v>
      </c>
      <c r="X25" s="378">
        <f>IF('2.Mannschaft'!X28=1,"",'2.Mannschaft'!X25)</f>
        <v>0</v>
      </c>
      <c r="Y25" s="379">
        <f>IF('2.Mannschaft'!Y28=1,"",'2.Mannschaft'!Y25)</f>
        <v>0</v>
      </c>
      <c r="Z25" s="380">
        <f>IF('2.Mannschaft'!Z28=1,"",'2.Mannschaft'!Z25)</f>
        <v>0</v>
      </c>
      <c r="AA25" s="378">
        <f>IF('2.Mannschaft'!AA28=1,"",'2.Mannschaft'!AA25)</f>
        <v>0</v>
      </c>
      <c r="AB25" s="378">
        <f>IF('2.Mannschaft'!AB28=1,"",'2.Mannschaft'!AB25)</f>
        <v>0</v>
      </c>
      <c r="AC25" s="381">
        <f>IF('2.Mannschaft'!AC28=1,"",'2.Mannschaft'!AC25)</f>
        <v>0</v>
      </c>
      <c r="AD25" s="3"/>
    </row>
    <row r="26" spans="1:30" ht="15" customHeight="1" thickBot="1">
      <c r="A26" s="2"/>
      <c r="B26" s="387">
        <f>IF('2.Mannschaft'!B28=1,"",'2.Mannschaft'!B26)</f>
        <v>30</v>
      </c>
      <c r="C26" s="388">
        <f>IF('2.Mannschaft'!C28=1,"",'2.Mannschaft'!C26)</f>
        <v>29</v>
      </c>
      <c r="D26" s="388">
        <f>IF('2.Mannschaft'!D28=1,"",'2.Mannschaft'!D26)</f>
        <v>29</v>
      </c>
      <c r="E26" s="389" t="str">
        <f>IF('2.Mannschaft'!E28=1,"",'2.Mannschaft'!E26)</f>
        <v/>
      </c>
      <c r="F26" s="390" t="str">
        <f>IF('2.Mannschaft'!F28=1,"",'2.Mannschaft'!F26)</f>
        <v/>
      </c>
      <c r="G26" s="388" t="str">
        <f>IF('2.Mannschaft'!G28=1,"",'2.Mannschaft'!G26)</f>
        <v/>
      </c>
      <c r="H26" s="388" t="str">
        <f>IF('2.Mannschaft'!H28=1,"",'2.Mannschaft'!H26)</f>
        <v/>
      </c>
      <c r="I26" s="389" t="str">
        <f>IF('2.Mannschaft'!I28=1,"",'2.Mannschaft'!I26)</f>
        <v/>
      </c>
      <c r="J26" s="390">
        <f>IF('2.Mannschaft'!J28=1,"",'2.Mannschaft'!J26)</f>
        <v>31</v>
      </c>
      <c r="K26" s="388">
        <f>IF('2.Mannschaft'!K28=1,"",'2.Mannschaft'!K26)</f>
        <v>29</v>
      </c>
      <c r="L26" s="388">
        <f>IF('2.Mannschaft'!L28=1,"",'2.Mannschaft'!L26)</f>
        <v>27</v>
      </c>
      <c r="M26" s="389" t="str">
        <f>IF('2.Mannschaft'!M28=1,"",'2.Mannschaft'!M26)</f>
        <v/>
      </c>
      <c r="N26" s="390">
        <f>IF('2.Mannschaft'!N28=1,"",'2.Mannschaft'!N26)</f>
        <v>33</v>
      </c>
      <c r="O26" s="388">
        <f>IF('2.Mannschaft'!O28=1,"",'2.Mannschaft'!O26)</f>
        <v>34</v>
      </c>
      <c r="P26" s="388">
        <f>IF('2.Mannschaft'!P28=1,"",'2.Mannschaft'!P26)</f>
        <v>31</v>
      </c>
      <c r="Q26" s="389" t="str">
        <f>IF('2.Mannschaft'!Q28=1,"",'2.Mannschaft'!Q26)</f>
        <v/>
      </c>
      <c r="R26" s="390">
        <f>IF('2.Mannschaft'!R28=1,"",'2.Mannschaft'!R26)</f>
        <v>26</v>
      </c>
      <c r="S26" s="388">
        <f>IF('2.Mannschaft'!S28=1,"",'2.Mannschaft'!S26)</f>
        <v>25</v>
      </c>
      <c r="T26" s="388">
        <f>IF('2.Mannschaft'!T28=1,"",'2.Mannschaft'!T26)</f>
        <v>26</v>
      </c>
      <c r="U26" s="389" t="str">
        <f>IF('2.Mannschaft'!U28=1,"",'2.Mannschaft'!U26)</f>
        <v/>
      </c>
      <c r="V26" s="390" t="str">
        <f>IF('2.Mannschaft'!V28=1,"",'2.Mannschaft'!V26)</f>
        <v/>
      </c>
      <c r="W26" s="388" t="str">
        <f>IF('2.Mannschaft'!W28=1,"",'2.Mannschaft'!W26)</f>
        <v/>
      </c>
      <c r="X26" s="388" t="str">
        <f>IF('2.Mannschaft'!X28=1,"",'2.Mannschaft'!X26)</f>
        <v/>
      </c>
      <c r="Y26" s="389" t="str">
        <f>IF('2.Mannschaft'!Y28=1,"",'2.Mannschaft'!Y26)</f>
        <v/>
      </c>
      <c r="Z26" s="390" t="str">
        <f>IF('2.Mannschaft'!Z28=1,"",'2.Mannschaft'!Z26)</f>
        <v/>
      </c>
      <c r="AA26" s="388" t="str">
        <f>IF('2.Mannschaft'!AA28=1,"",'2.Mannschaft'!AA26)</f>
        <v/>
      </c>
      <c r="AB26" s="388" t="str">
        <f>IF('2.Mannschaft'!AB28=1,"",'2.Mannschaft'!AB26)</f>
        <v/>
      </c>
      <c r="AC26" s="391" t="str">
        <f>IF('2.Mannschaft'!AC28=1,"",'2.Mannschaft'!AC26)</f>
        <v/>
      </c>
      <c r="AD26" s="3"/>
    </row>
    <row r="27" spans="1:30" ht="15" customHeight="1">
      <c r="A27" s="2" t="str">
        <f>M1A!A27</f>
        <v>Teamstafen</v>
      </c>
      <c r="B27" s="382" t="str">
        <f>IF('2.Mannschaft'!B27,'2.Mannschaft'!B27,"")</f>
        <v/>
      </c>
      <c r="C27" s="383" t="str">
        <f>IF('2.Mannschaft'!C27,'2.Mannschaft'!C27,"")</f>
        <v/>
      </c>
      <c r="D27" s="383" t="str">
        <f>IF('2.Mannschaft'!D27,'2.Mannschaft'!D27,"")</f>
        <v/>
      </c>
      <c r="E27" s="384" t="str">
        <f>IF('2.Mannschaft'!E27,'2.Mannschaft'!E27,"")</f>
        <v/>
      </c>
      <c r="F27" s="385" t="str">
        <f>IF('2.Mannschaft'!F27,'2.Mannschaft'!F27,"")</f>
        <v/>
      </c>
      <c r="G27" s="383" t="str">
        <f>IF('2.Mannschaft'!G27,'2.Mannschaft'!G27,"")</f>
        <v/>
      </c>
      <c r="H27" s="383" t="str">
        <f>IF('2.Mannschaft'!H27,'2.Mannschaft'!H27,"")</f>
        <v/>
      </c>
      <c r="I27" s="384" t="str">
        <f>IF('2.Mannschaft'!I27,'2.Mannschaft'!I27,"")</f>
        <v/>
      </c>
      <c r="J27" s="385" t="str">
        <f>IF('2.Mannschaft'!J27,'2.Mannschaft'!J27,"")</f>
        <v/>
      </c>
      <c r="K27" s="383" t="str">
        <f>IF('2.Mannschaft'!K27,'2.Mannschaft'!K27,"")</f>
        <v/>
      </c>
      <c r="L27" s="383" t="str">
        <f>IF('2.Mannschaft'!L27,'2.Mannschaft'!L27,"")</f>
        <v/>
      </c>
      <c r="M27" s="384" t="str">
        <f>IF('2.Mannschaft'!M27,'2.Mannschaft'!M27,"")</f>
        <v/>
      </c>
      <c r="N27" s="385" t="str">
        <f>IF('2.Mannschaft'!N27,'2.Mannschaft'!N27,"")</f>
        <v/>
      </c>
      <c r="O27" s="383" t="str">
        <f>IF('2.Mannschaft'!O27,'2.Mannschaft'!O27,"")</f>
        <v/>
      </c>
      <c r="P27" s="383" t="str">
        <f>IF('2.Mannschaft'!P27,'2.Mannschaft'!P27,"")</f>
        <v/>
      </c>
      <c r="Q27" s="384" t="str">
        <f>IF('2.Mannschaft'!Q27,'2.Mannschaft'!Q27,"")</f>
        <v/>
      </c>
      <c r="R27" s="385" t="str">
        <f>IF('2.Mannschaft'!R27,'2.Mannschaft'!R27,"")</f>
        <v/>
      </c>
      <c r="S27" s="383" t="str">
        <f>IF('2.Mannschaft'!S27,'2.Mannschaft'!S27,"")</f>
        <v/>
      </c>
      <c r="T27" s="383" t="str">
        <f>IF('2.Mannschaft'!T27,'2.Mannschaft'!T27,"")</f>
        <v/>
      </c>
      <c r="U27" s="384" t="str">
        <f>IF('2.Mannschaft'!U27,'2.Mannschaft'!U27,"")</f>
        <v/>
      </c>
      <c r="V27" s="385" t="str">
        <f>IF('2.Mannschaft'!V27,'2.Mannschaft'!V27,"")</f>
        <v/>
      </c>
      <c r="W27" s="383" t="str">
        <f>IF('2.Mannschaft'!W27,'2.Mannschaft'!W27,"")</f>
        <v/>
      </c>
      <c r="X27" s="383" t="str">
        <f>IF('2.Mannschaft'!X27,'2.Mannschaft'!X27,"")</f>
        <v/>
      </c>
      <c r="Y27" s="384" t="str">
        <f>IF('2.Mannschaft'!Y27,'2.Mannschaft'!Y27,"")</f>
        <v/>
      </c>
      <c r="Z27" s="385" t="str">
        <f>IF('2.Mannschaft'!Z27,'2.Mannschaft'!Z27,"")</f>
        <v/>
      </c>
      <c r="AA27" s="383" t="str">
        <f>IF('2.Mannschaft'!AA27,'2.Mannschaft'!AA27,"")</f>
        <v/>
      </c>
      <c r="AB27" s="383" t="str">
        <f>IF('2.Mannschaft'!AB27,'2.Mannschaft'!AB27,"")</f>
        <v/>
      </c>
      <c r="AC27" s="386" t="str">
        <f>IF('2.Mannschaft'!AC27,'2.Mannschaft'!AC27,"")</f>
        <v/>
      </c>
      <c r="AD27" s="3"/>
    </row>
    <row r="28" spans="1:30" ht="26.25" thickBot="1">
      <c r="A28" s="353" t="str">
        <f>M1A!A28</f>
        <v>1= keine
Mannschaftsw.</v>
      </c>
      <c r="B28" s="377" t="str">
        <f>IF('2.Mannschaft'!B28,'2.Mannschaft'!B28,"")</f>
        <v/>
      </c>
      <c r="C28" s="378" t="str">
        <f>IF('2.Mannschaft'!C28,'2.Mannschaft'!C28,"")</f>
        <v/>
      </c>
      <c r="D28" s="378" t="str">
        <f>IF('2.Mannschaft'!D28,'2.Mannschaft'!D28,"")</f>
        <v/>
      </c>
      <c r="E28" s="379" t="str">
        <f>IF('2.Mannschaft'!E28,'2.Mannschaft'!E28,"")</f>
        <v/>
      </c>
      <c r="F28" s="380">
        <f>IF('2.Mannschaft'!F28,'2.Mannschaft'!F28,"")</f>
        <v>1</v>
      </c>
      <c r="G28" s="378">
        <f>IF('2.Mannschaft'!G28,'2.Mannschaft'!G28,"")</f>
        <v>1</v>
      </c>
      <c r="H28" s="378">
        <f>IF('2.Mannschaft'!H28,'2.Mannschaft'!H28,"")</f>
        <v>1</v>
      </c>
      <c r="I28" s="379" t="str">
        <f>IF('2.Mannschaft'!I28,'2.Mannschaft'!I28,"")</f>
        <v/>
      </c>
      <c r="J28" s="380" t="str">
        <f>IF('2.Mannschaft'!J28,'2.Mannschaft'!J28,"")</f>
        <v/>
      </c>
      <c r="K28" s="378" t="str">
        <f>IF('2.Mannschaft'!K28,'2.Mannschaft'!K28,"")</f>
        <v/>
      </c>
      <c r="L28" s="378" t="str">
        <f>IF('2.Mannschaft'!L28,'2.Mannschaft'!L28,"")</f>
        <v/>
      </c>
      <c r="M28" s="379" t="str">
        <f>IF('2.Mannschaft'!M28,'2.Mannschaft'!M28,"")</f>
        <v/>
      </c>
      <c r="N28" s="380" t="str">
        <f>IF('2.Mannschaft'!N28,'2.Mannschaft'!N28,"")</f>
        <v/>
      </c>
      <c r="O28" s="378" t="str">
        <f>IF('2.Mannschaft'!O28,'2.Mannschaft'!O28,"")</f>
        <v/>
      </c>
      <c r="P28" s="378" t="str">
        <f>IF('2.Mannschaft'!P28,'2.Mannschaft'!P28,"")</f>
        <v/>
      </c>
      <c r="Q28" s="379" t="str">
        <f>IF('2.Mannschaft'!Q28,'2.Mannschaft'!Q28,"")</f>
        <v/>
      </c>
      <c r="R28" s="380" t="str">
        <f>IF('2.Mannschaft'!R28,'2.Mannschaft'!R28,"")</f>
        <v/>
      </c>
      <c r="S28" s="378" t="str">
        <f>IF('2.Mannschaft'!S28,'2.Mannschaft'!S28,"")</f>
        <v/>
      </c>
      <c r="T28" s="378" t="str">
        <f>IF('2.Mannschaft'!T28,'2.Mannschaft'!T28,"")</f>
        <v/>
      </c>
      <c r="U28" s="379" t="str">
        <f>IF('2.Mannschaft'!U28,'2.Mannschaft'!U28,"")</f>
        <v/>
      </c>
      <c r="V28" s="380" t="str">
        <f>IF('2.Mannschaft'!V28,'2.Mannschaft'!V28,"")</f>
        <v/>
      </c>
      <c r="W28" s="378" t="str">
        <f>IF('2.Mannschaft'!W28,'2.Mannschaft'!W28,"")</f>
        <v/>
      </c>
      <c r="X28" s="378" t="str">
        <f>IF('2.Mannschaft'!X28,'2.Mannschaft'!X28,"")</f>
        <v/>
      </c>
      <c r="Y28" s="379" t="str">
        <f>IF('2.Mannschaft'!Y28,'2.Mannschaft'!Y28,"")</f>
        <v/>
      </c>
      <c r="Z28" s="380" t="str">
        <f>IF('2.Mannschaft'!Z28,'2.Mannschaft'!Z28,"")</f>
        <v/>
      </c>
      <c r="AA28" s="378" t="str">
        <f>IF('2.Mannschaft'!AA28,'2.Mannschaft'!AA28,"")</f>
        <v/>
      </c>
      <c r="AB28" s="378" t="str">
        <f>IF('2.Mannschaft'!AB28,'2.Mannschaft'!AB28,"")</f>
        <v/>
      </c>
      <c r="AC28" s="381" t="str">
        <f>IF('2.Mannschaft'!AC28,'2.Mannschaft'!AC28,"")</f>
        <v/>
      </c>
      <c r="AD28" s="3"/>
    </row>
    <row r="29" spans="1:30" ht="15" customHeight="1" thickBot="1">
      <c r="A29" s="2"/>
      <c r="B29" s="552">
        <f>IF(SUM(B8:E25,B27:E27)&gt;0,SUM(B8:E25,B27:E27),"")</f>
        <v>88</v>
      </c>
      <c r="C29" s="553"/>
      <c r="D29" s="553"/>
      <c r="E29" s="554"/>
      <c r="F29" s="544" t="str">
        <f>IF(SUM(F8:I25,F27:I27)&gt;0,SUM(F8:I25,F27:I27),"")</f>
        <v/>
      </c>
      <c r="G29" s="545"/>
      <c r="H29" s="545"/>
      <c r="I29" s="547"/>
      <c r="J29" s="544">
        <f>IF(SUM(J8:M25,J27:M27)&gt;0,SUM(J8:M25,J27:M27),"")</f>
        <v>87</v>
      </c>
      <c r="K29" s="545"/>
      <c r="L29" s="545"/>
      <c r="M29" s="547"/>
      <c r="N29" s="544">
        <f>IF(SUM(N8:Q25,N27:Q27)&gt;0,SUM(N8:Q25,N27:Q27),"")</f>
        <v>98</v>
      </c>
      <c r="O29" s="545"/>
      <c r="P29" s="545"/>
      <c r="Q29" s="547"/>
      <c r="R29" s="544">
        <f>IF(SUM(R8:U25,R27:U27)&gt;0,SUM(R8:U25,R27:U27),"")</f>
        <v>77</v>
      </c>
      <c r="S29" s="545"/>
      <c r="T29" s="545"/>
      <c r="U29" s="547"/>
      <c r="V29" s="544" t="str">
        <f>IF(SUM(V8:Y25,V27:Y27)&gt;0,SUM(V8:Y25,V27:Y27),"")</f>
        <v/>
      </c>
      <c r="W29" s="545"/>
      <c r="X29" s="545"/>
      <c r="Y29" s="547"/>
      <c r="Z29" s="544" t="str">
        <f>IF(SUM(Z8:AC25,Z27:AC27)&gt;0,SUM(Z8:AC25,Z27:AC27),"")</f>
        <v/>
      </c>
      <c r="AA29" s="545"/>
      <c r="AB29" s="545"/>
      <c r="AC29" s="546"/>
      <c r="AD29" s="3"/>
    </row>
    <row r="30" spans="1:30" ht="15" customHeight="1" thickBot="1">
      <c r="A30" s="2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6"/>
      <c r="AA30" s="6"/>
      <c r="AB30" s="6"/>
      <c r="AC30" s="6"/>
      <c r="AD30" s="3"/>
    </row>
    <row r="31" spans="1:30" ht="15" customHeight="1">
      <c r="A31" s="7">
        <f>SUM(B8:AC25,B27:AC27)</f>
        <v>350</v>
      </c>
      <c r="B31" s="8" t="s">
        <v>1</v>
      </c>
      <c r="C31" s="8"/>
      <c r="D31" s="1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6"/>
      <c r="AA31" s="6"/>
      <c r="AB31" s="6"/>
      <c r="AC31" s="6"/>
      <c r="AD31" s="3"/>
    </row>
    <row r="32" spans="1:30" ht="15" customHeight="1" thickBot="1">
      <c r="A32" s="9">
        <f>A31/COUNT(B8:AC25)*18</f>
        <v>14</v>
      </c>
      <c r="B32" s="10" t="s">
        <v>0</v>
      </c>
      <c r="C32" s="10"/>
      <c r="D32" s="11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6"/>
      <c r="AA32" s="6"/>
      <c r="AB32" s="6"/>
      <c r="AC32" s="6"/>
      <c r="AD32" s="3"/>
    </row>
    <row r="33" spans="1:30" ht="15" customHeight="1" thickBot="1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4"/>
      <c r="AA33" s="14"/>
      <c r="AB33" s="14"/>
      <c r="AC33" s="14"/>
      <c r="AD33" s="11"/>
    </row>
    <row r="34" spans="1:30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</sheetData>
  <mergeCells count="14">
    <mergeCell ref="R3:U3"/>
    <mergeCell ref="B3:E3"/>
    <mergeCell ref="V3:Y3"/>
    <mergeCell ref="Z3:AC3"/>
    <mergeCell ref="Z29:AC29"/>
    <mergeCell ref="V29:Y29"/>
    <mergeCell ref="R29:U29"/>
    <mergeCell ref="B29:E29"/>
    <mergeCell ref="F29:I29"/>
    <mergeCell ref="J29:M29"/>
    <mergeCell ref="N29:Q29"/>
    <mergeCell ref="F3:I3"/>
    <mergeCell ref="J3:M3"/>
    <mergeCell ref="N3:Q3"/>
  </mergeCells>
  <phoneticPr fontId="13" type="noConversion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9" orientation="landscape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10">
    <pageSetUpPr fitToPage="1"/>
  </sheetPr>
  <dimension ref="A1:D47"/>
  <sheetViews>
    <sheetView showGridLines="0" workbookViewId="0">
      <selection activeCell="D9" sqref="D9"/>
    </sheetView>
  </sheetViews>
  <sheetFormatPr baseColWidth="10" defaultRowHeight="12.75"/>
  <cols>
    <col min="1" max="1" width="20.7109375" style="18" customWidth="1"/>
    <col min="2" max="2" width="10.7109375" style="18" customWidth="1"/>
    <col min="3" max="3" width="25.42578125" style="18" customWidth="1"/>
    <col min="4" max="4" width="36" style="18" customWidth="1"/>
    <col min="5" max="16384" width="11.42578125" style="18"/>
  </cols>
  <sheetData>
    <row r="1" spans="1:4" s="290" customFormat="1" ht="18" customHeight="1">
      <c r="A1" s="297" t="s">
        <v>5</v>
      </c>
      <c r="B1" s="288" t="s">
        <v>6</v>
      </c>
      <c r="C1" s="288" t="s">
        <v>221</v>
      </c>
      <c r="D1" s="288"/>
    </row>
    <row r="2" spans="1:4" s="290" customFormat="1" ht="18" customHeight="1">
      <c r="A2" s="291"/>
      <c r="B2" s="288" t="s">
        <v>7</v>
      </c>
      <c r="C2" s="288" t="s">
        <v>222</v>
      </c>
      <c r="D2" s="288"/>
    </row>
    <row r="3" spans="1:4" s="290" customFormat="1" ht="18" customHeight="1">
      <c r="A3" s="291"/>
      <c r="B3" s="288" t="s">
        <v>7</v>
      </c>
      <c r="C3" s="288" t="s">
        <v>223</v>
      </c>
      <c r="D3" s="288"/>
    </row>
    <row r="4" spans="1:4" s="290" customFormat="1" ht="6" customHeight="1">
      <c r="A4" s="288"/>
      <c r="B4" s="288"/>
      <c r="C4" s="288"/>
      <c r="D4" s="288"/>
    </row>
    <row r="5" spans="1:4" s="290" customFormat="1" ht="18" customHeight="1">
      <c r="A5" s="291"/>
      <c r="B5" s="288" t="s">
        <v>8</v>
      </c>
      <c r="C5" s="288" t="s">
        <v>224</v>
      </c>
      <c r="D5" s="288"/>
    </row>
    <row r="6" spans="1:4" s="290" customFormat="1" ht="18" customHeight="1">
      <c r="A6" s="288"/>
      <c r="B6" s="288"/>
      <c r="C6" s="288"/>
      <c r="D6" s="288"/>
    </row>
    <row r="7" spans="1:4" s="290" customFormat="1" ht="18" customHeight="1">
      <c r="A7" s="297" t="s">
        <v>9</v>
      </c>
      <c r="B7" s="292" t="s">
        <v>225</v>
      </c>
      <c r="C7" s="288"/>
      <c r="D7" s="288"/>
    </row>
    <row r="8" spans="1:4" s="290" customFormat="1" ht="18" customHeight="1">
      <c r="A8" s="297"/>
      <c r="B8" s="292"/>
      <c r="C8" s="288"/>
      <c r="D8" s="288"/>
    </row>
    <row r="9" spans="1:4" s="290" customFormat="1" ht="18" customHeight="1">
      <c r="A9" s="289"/>
      <c r="B9" s="289"/>
      <c r="C9" s="289"/>
      <c r="D9" s="289"/>
    </row>
    <row r="10" spans="1:4" s="290" customFormat="1" ht="18" customHeight="1">
      <c r="A10" s="293" t="s">
        <v>4</v>
      </c>
      <c r="B10" s="293"/>
      <c r="C10" s="117"/>
      <c r="D10" s="117"/>
    </row>
    <row r="11" spans="1:4" ht="6" customHeight="1">
      <c r="A11" s="286"/>
      <c r="B11" s="286"/>
      <c r="C11" s="532"/>
      <c r="D11" s="532"/>
    </row>
    <row r="12" spans="1:4" ht="18" customHeight="1">
      <c r="A12" s="489"/>
      <c r="B12" s="19"/>
      <c r="C12" s="19"/>
      <c r="D12" s="300"/>
    </row>
    <row r="13" spans="1:4" ht="18" customHeight="1">
      <c r="A13" s="287"/>
      <c r="B13" s="301"/>
      <c r="C13" s="19"/>
      <c r="D13" s="300"/>
    </row>
    <row r="14" spans="1:4" ht="18" customHeight="1">
      <c r="A14" s="287"/>
      <c r="B14" s="301"/>
      <c r="C14" s="19"/>
      <c r="D14" s="19"/>
    </row>
    <row r="15" spans="1:4" ht="6" customHeight="1">
      <c r="A15" s="19"/>
      <c r="B15" s="19"/>
      <c r="C15" s="19"/>
      <c r="D15" s="19"/>
    </row>
    <row r="16" spans="1:4" ht="15">
      <c r="A16" s="287"/>
      <c r="B16" s="301"/>
      <c r="C16" s="19"/>
      <c r="D16" s="19"/>
    </row>
    <row r="17" spans="1:4" ht="15">
      <c r="A17" s="287"/>
      <c r="B17" s="301"/>
      <c r="C17" s="19"/>
      <c r="D17" s="19"/>
    </row>
    <row r="18" spans="1:4" ht="6" customHeight="1">
      <c r="A18" s="19"/>
      <c r="B18" s="19"/>
      <c r="C18" s="19"/>
      <c r="D18" s="19"/>
    </row>
    <row r="19" spans="1:4" ht="15">
      <c r="A19" s="287"/>
      <c r="B19" s="301"/>
      <c r="C19" s="19"/>
      <c r="D19" s="19"/>
    </row>
    <row r="20" spans="1:4" ht="15">
      <c r="A20" s="287"/>
      <c r="B20" s="301"/>
      <c r="C20" s="19"/>
      <c r="D20" s="19"/>
    </row>
    <row r="21" spans="1:4" ht="6" customHeight="1">
      <c r="A21" s="19"/>
      <c r="B21" s="19"/>
      <c r="C21" s="19"/>
      <c r="D21" s="19"/>
    </row>
    <row r="22" spans="1:4" ht="15">
      <c r="A22" s="287"/>
      <c r="B22" s="301"/>
      <c r="C22" s="19"/>
      <c r="D22" s="19"/>
    </row>
    <row r="23" spans="1:4" ht="15">
      <c r="A23" s="287"/>
      <c r="B23" s="301"/>
      <c r="C23" s="19"/>
      <c r="D23" s="19"/>
    </row>
    <row r="24" spans="1:4" ht="6" customHeight="1">
      <c r="A24" s="19"/>
      <c r="B24" s="19"/>
      <c r="C24" s="19"/>
      <c r="D24" s="19"/>
    </row>
    <row r="25" spans="1:4" ht="15">
      <c r="A25" s="287"/>
      <c r="B25" s="301"/>
      <c r="C25" s="19"/>
      <c r="D25" s="19"/>
    </row>
    <row r="26" spans="1:4" ht="15">
      <c r="A26" s="287"/>
      <c r="B26" s="301"/>
      <c r="C26" s="19"/>
      <c r="D26" s="19"/>
    </row>
    <row r="27" spans="1:4" ht="6" customHeight="1">
      <c r="A27" s="19"/>
      <c r="B27" s="19"/>
      <c r="C27" s="19"/>
      <c r="D27" s="19"/>
    </row>
    <row r="28" spans="1:4" ht="15">
      <c r="A28" s="287"/>
      <c r="B28" s="301"/>
      <c r="C28" s="19"/>
      <c r="D28" s="19"/>
    </row>
    <row r="29" spans="1:4" ht="15">
      <c r="A29" s="287"/>
      <c r="B29" s="301"/>
      <c r="C29" s="19"/>
      <c r="D29" s="19"/>
    </row>
    <row r="30" spans="1:4" ht="6" customHeight="1">
      <c r="A30" s="19"/>
      <c r="B30" s="19"/>
      <c r="C30" s="19"/>
      <c r="D30" s="19"/>
    </row>
    <row r="31" spans="1:4" ht="18" customHeight="1">
      <c r="A31" s="19"/>
      <c r="B31" s="19"/>
      <c r="C31" s="19"/>
      <c r="D31" s="19"/>
    </row>
    <row r="32" spans="1:4" ht="18" customHeight="1">
      <c r="A32" s="19"/>
      <c r="B32" s="19"/>
      <c r="C32" s="19"/>
      <c r="D32" s="19"/>
    </row>
    <row r="33" spans="1:4" ht="18" customHeight="1">
      <c r="A33" s="19"/>
      <c r="B33" s="19"/>
      <c r="C33" s="19"/>
      <c r="D33" s="19"/>
    </row>
    <row r="34" spans="1:4" ht="18" customHeight="1">
      <c r="A34" s="19"/>
      <c r="B34" s="19"/>
      <c r="C34" s="19"/>
      <c r="D34" s="19"/>
    </row>
    <row r="35" spans="1:4" ht="18" customHeight="1">
      <c r="A35" s="19"/>
      <c r="B35" s="19"/>
      <c r="C35" s="19"/>
      <c r="D35" s="19"/>
    </row>
    <row r="36" spans="1:4" ht="18" customHeight="1">
      <c r="A36" s="19"/>
      <c r="B36" s="19"/>
      <c r="C36" s="19"/>
      <c r="D36" s="19"/>
    </row>
    <row r="37" spans="1:4" ht="18" customHeight="1">
      <c r="A37" s="19"/>
      <c r="B37" s="19"/>
      <c r="C37" s="19"/>
      <c r="D37" s="19"/>
    </row>
    <row r="38" spans="1:4" ht="18" customHeight="1">
      <c r="A38" s="19"/>
      <c r="B38" s="19"/>
      <c r="C38" s="19"/>
      <c r="D38" s="19"/>
    </row>
    <row r="39" spans="1:4" ht="18" customHeight="1">
      <c r="A39" s="19"/>
      <c r="B39" s="19"/>
      <c r="C39" s="19"/>
      <c r="D39" s="19"/>
    </row>
    <row r="40" spans="1:4" ht="18" customHeight="1">
      <c r="A40" s="19"/>
      <c r="B40" s="19"/>
      <c r="C40" s="19"/>
      <c r="D40" s="19"/>
    </row>
    <row r="41" spans="1:4" ht="18" customHeight="1">
      <c r="A41" s="19"/>
      <c r="B41" s="19"/>
      <c r="C41" s="19"/>
      <c r="D41" s="19"/>
    </row>
    <row r="42" spans="1:4" ht="18" customHeight="1">
      <c r="A42" s="19"/>
      <c r="B42" s="19"/>
      <c r="C42" s="19"/>
      <c r="D42" s="19"/>
    </row>
    <row r="43" spans="1:4" ht="18" customHeight="1">
      <c r="A43" s="19"/>
      <c r="B43" s="19"/>
      <c r="C43" s="19"/>
      <c r="D43" s="19"/>
    </row>
    <row r="44" spans="1:4" ht="18" customHeight="1">
      <c r="A44" s="19"/>
      <c r="B44" s="19"/>
      <c r="C44" s="19"/>
      <c r="D44" s="19"/>
    </row>
    <row r="45" spans="1:4" ht="18" customHeight="1">
      <c r="A45" s="19"/>
      <c r="B45" s="19"/>
      <c r="C45" s="19"/>
      <c r="D45" s="19"/>
    </row>
    <row r="46" spans="1:4" ht="18" customHeight="1">
      <c r="A46" s="19"/>
      <c r="B46" s="19"/>
      <c r="C46" s="19"/>
      <c r="D46" s="19"/>
    </row>
    <row r="47" spans="1:4" ht="18" customHeight="1">
      <c r="A47" s="19"/>
      <c r="B47" s="19"/>
      <c r="C47" s="19"/>
      <c r="D47" s="19"/>
    </row>
  </sheetData>
  <mergeCells count="1">
    <mergeCell ref="C11:D11"/>
  </mergeCells>
  <phoneticPr fontId="13" type="noConversion"/>
  <pageMargins left="0.59055118110236227" right="0.59055118110236227" top="0.59055118110236227" bottom="0.98425196850393704" header="0.51181102362204722" footer="0.51181102362204722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Tabelle14">
    <pageSetUpPr fitToPage="1"/>
  </sheetPr>
  <dimension ref="A1:AE34"/>
  <sheetViews>
    <sheetView workbookViewId="0">
      <selection activeCell="AG26" sqref="AG26"/>
    </sheetView>
  </sheetViews>
  <sheetFormatPr baseColWidth="10" defaultRowHeight="12.75"/>
  <cols>
    <col min="1" max="1" width="14.140625" style="15" customWidth="1"/>
    <col min="2" max="29" width="3.5703125" style="15" customWidth="1"/>
    <col min="30" max="30" width="1.7109375" style="15" customWidth="1"/>
    <col min="31" max="31" width="2.7109375" style="15" customWidth="1"/>
    <col min="32" max="16384" width="11.42578125" style="45"/>
  </cols>
  <sheetData>
    <row r="1" spans="1:30" ht="24" customHeight="1" thickBot="1">
      <c r="A1" s="116" t="str">
        <f>'3.Mannschaft'!A1</f>
        <v>1. MGC Epe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53"/>
    </row>
    <row r="2" spans="1:30" ht="15" customHeight="1" thickBot="1">
      <c r="A2" s="80"/>
      <c r="B2" s="69"/>
      <c r="C2" s="70"/>
      <c r="D2" s="70"/>
      <c r="E2" s="371"/>
      <c r="F2" s="372"/>
      <c r="G2" s="70"/>
      <c r="H2" s="70"/>
      <c r="I2" s="371"/>
      <c r="J2" s="372"/>
      <c r="K2" s="70"/>
      <c r="L2" s="70"/>
      <c r="M2" s="371"/>
      <c r="N2" s="372"/>
      <c r="O2" s="70"/>
      <c r="P2" s="70"/>
      <c r="Q2" s="371"/>
      <c r="R2" s="372"/>
      <c r="S2" s="70"/>
      <c r="T2" s="70"/>
      <c r="U2" s="371"/>
      <c r="V2" s="372"/>
      <c r="W2" s="70"/>
      <c r="X2" s="70"/>
      <c r="Y2" s="371"/>
      <c r="Z2" s="372"/>
      <c r="AA2" s="70"/>
      <c r="AB2" s="70"/>
      <c r="AC2" s="373"/>
      <c r="AD2" s="3"/>
    </row>
    <row r="3" spans="1:30" ht="15" customHeight="1">
      <c r="A3" s="71" t="s">
        <v>24</v>
      </c>
      <c r="B3" s="555">
        <f>'3.Mannschaft'!B3</f>
        <v>57</v>
      </c>
      <c r="C3" s="550"/>
      <c r="D3" s="550"/>
      <c r="E3" s="551"/>
      <c r="F3" s="549">
        <f>'3.Mannschaft'!F3</f>
        <v>54</v>
      </c>
      <c r="G3" s="550"/>
      <c r="H3" s="550"/>
      <c r="I3" s="551"/>
      <c r="J3" s="549">
        <f>'3.Mannschaft'!J3</f>
        <v>52</v>
      </c>
      <c r="K3" s="550"/>
      <c r="L3" s="550"/>
      <c r="M3" s="551"/>
      <c r="N3" s="549">
        <f>'3.Mannschaft'!N3</f>
        <v>55</v>
      </c>
      <c r="O3" s="550"/>
      <c r="P3" s="550"/>
      <c r="Q3" s="551"/>
      <c r="R3" s="549">
        <f>'3.Mannschaft'!R3</f>
        <v>51</v>
      </c>
      <c r="S3" s="550"/>
      <c r="T3" s="550"/>
      <c r="U3" s="551"/>
      <c r="V3" s="549">
        <f>'3.Mannschaft'!V3</f>
        <v>0</v>
      </c>
      <c r="W3" s="550"/>
      <c r="X3" s="550"/>
      <c r="Y3" s="551"/>
      <c r="Z3" s="549">
        <f>'3.Mannschaft'!Z3</f>
        <v>0</v>
      </c>
      <c r="AA3" s="550"/>
      <c r="AB3" s="550"/>
      <c r="AC3" s="556"/>
      <c r="AD3" s="3"/>
    </row>
    <row r="4" spans="1:30" ht="15" customHeight="1">
      <c r="A4" s="72" t="s">
        <v>17</v>
      </c>
      <c r="B4" s="61">
        <f>'3.Mannschaft'!B4</f>
        <v>26414</v>
      </c>
      <c r="C4" s="62"/>
      <c r="D4" s="62"/>
      <c r="E4" s="63"/>
      <c r="F4" s="64">
        <f>'3.Mannschaft'!F4</f>
        <v>50935</v>
      </c>
      <c r="G4" s="62"/>
      <c r="H4" s="62"/>
      <c r="I4" s="63"/>
      <c r="J4" s="64">
        <f>'3.Mannschaft'!J4</f>
        <v>36659</v>
      </c>
      <c r="K4" s="62"/>
      <c r="L4" s="62"/>
      <c r="M4" s="63"/>
      <c r="N4" s="64">
        <f>'3.Mannschaft'!N4</f>
        <v>66205</v>
      </c>
      <c r="O4" s="62"/>
      <c r="P4" s="62"/>
      <c r="Q4" s="63"/>
      <c r="R4" s="64">
        <f>'3.Mannschaft'!R4</f>
        <v>29061</v>
      </c>
      <c r="S4" s="62"/>
      <c r="T4" s="62"/>
      <c r="U4" s="63"/>
      <c r="V4" s="64" t="str">
        <f>'3.Mannschaft'!V4</f>
        <v/>
      </c>
      <c r="W4" s="62"/>
      <c r="X4" s="62"/>
      <c r="Y4" s="63"/>
      <c r="Z4" s="66" t="str">
        <f>'3.Mannschaft'!Z4</f>
        <v/>
      </c>
      <c r="AA4" s="62"/>
      <c r="AB4" s="62"/>
      <c r="AC4" s="65"/>
      <c r="AD4" s="3"/>
    </row>
    <row r="5" spans="1:30" ht="15" customHeight="1">
      <c r="A5" s="72" t="s">
        <v>23</v>
      </c>
      <c r="B5" s="58" t="str">
        <f>'3.Mannschaft'!B5</f>
        <v>Mönning, Richard</v>
      </c>
      <c r="C5" s="54"/>
      <c r="D5" s="55"/>
      <c r="E5" s="56"/>
      <c r="F5" s="60" t="str">
        <f>'3.Mannschaft'!F5</f>
        <v>Wehmeyer, Markus</v>
      </c>
      <c r="G5" s="54"/>
      <c r="H5" s="55"/>
      <c r="I5" s="56"/>
      <c r="J5" s="60" t="str">
        <f>'3.Mannschaft'!J5</f>
        <v>Vielhauer, Peter</v>
      </c>
      <c r="K5" s="54"/>
      <c r="L5" s="55"/>
      <c r="M5" s="56"/>
      <c r="N5" s="60" t="str">
        <f>'3.Mannschaft'!N5</f>
        <v>Schreiber, Udo</v>
      </c>
      <c r="O5" s="54"/>
      <c r="P5" s="55"/>
      <c r="Q5" s="56"/>
      <c r="R5" s="60" t="str">
        <f>'3.Mannschaft'!R5</f>
        <v>van der Wals, Mark</v>
      </c>
      <c r="S5" s="54"/>
      <c r="T5" s="55"/>
      <c r="U5" s="56"/>
      <c r="V5" s="60" t="str">
        <f>'3.Mannschaft'!V5</f>
        <v/>
      </c>
      <c r="W5" s="54"/>
      <c r="X5" s="55"/>
      <c r="Y5" s="56"/>
      <c r="Z5" s="59" t="str">
        <f>'3.Mannschaft'!Z5</f>
        <v/>
      </c>
      <c r="AA5" s="54"/>
      <c r="AB5" s="55"/>
      <c r="AC5" s="57"/>
      <c r="AD5" s="3"/>
    </row>
    <row r="6" spans="1:30" ht="15" customHeight="1" thickBot="1">
      <c r="A6" s="73" t="s">
        <v>22</v>
      </c>
      <c r="B6" s="74" t="str">
        <f>'3.Mannschaft'!B6</f>
        <v>Sm1</v>
      </c>
      <c r="C6" s="75"/>
      <c r="D6" s="76"/>
      <c r="E6" s="77"/>
      <c r="F6" s="78" t="str">
        <f>'3.Mannschaft'!F6</f>
        <v>H</v>
      </c>
      <c r="G6" s="75"/>
      <c r="H6" s="76"/>
      <c r="I6" s="77"/>
      <c r="J6" s="78" t="str">
        <f>'3.Mannschaft'!J6</f>
        <v>Sm1</v>
      </c>
      <c r="K6" s="75"/>
      <c r="L6" s="76"/>
      <c r="M6" s="77"/>
      <c r="N6" s="78" t="str">
        <f>'3.Mannschaft'!N6</f>
        <v>Sm2</v>
      </c>
      <c r="O6" s="75"/>
      <c r="P6" s="76"/>
      <c r="Q6" s="77"/>
      <c r="R6" s="78" t="str">
        <f>'3.Mannschaft'!R6</f>
        <v>H</v>
      </c>
      <c r="S6" s="75"/>
      <c r="T6" s="76"/>
      <c r="U6" s="77"/>
      <c r="V6" s="78" t="str">
        <f>'3.Mannschaft'!V6</f>
        <v/>
      </c>
      <c r="W6" s="75"/>
      <c r="X6" s="76"/>
      <c r="Y6" s="77"/>
      <c r="Z6" s="76" t="str">
        <f>'3.Mannschaft'!Z6</f>
        <v/>
      </c>
      <c r="AA6" s="75"/>
      <c r="AB6" s="76"/>
      <c r="AC6" s="79"/>
      <c r="AD6" s="3"/>
    </row>
    <row r="7" spans="1:30" ht="15" customHeight="1" thickBot="1">
      <c r="A7" s="72" t="s">
        <v>20</v>
      </c>
      <c r="B7" s="359" t="str">
        <f>'3.Mannschaft'!B7</f>
        <v>1. MGC Epe</v>
      </c>
      <c r="C7" s="357"/>
      <c r="D7" s="356"/>
      <c r="E7" s="356"/>
      <c r="F7" s="356" t="str">
        <f>'3.Mannschaft'!F7</f>
        <v>1. MGC Epe</v>
      </c>
      <c r="G7" s="357"/>
      <c r="H7" s="356"/>
      <c r="I7" s="356"/>
      <c r="J7" s="356" t="str">
        <f>'3.Mannschaft'!J7</f>
        <v>1. MGC Epe</v>
      </c>
      <c r="K7" s="357"/>
      <c r="L7" s="356"/>
      <c r="M7" s="356"/>
      <c r="N7" s="356" t="str">
        <f>'3.Mannschaft'!N7</f>
        <v>1. MGC Epe</v>
      </c>
      <c r="O7" s="357"/>
      <c r="P7" s="356"/>
      <c r="Q7" s="356"/>
      <c r="R7" s="356" t="str">
        <f>'3.Mannschaft'!R7</f>
        <v>1. MGC Epe</v>
      </c>
      <c r="S7" s="357"/>
      <c r="T7" s="356"/>
      <c r="U7" s="356"/>
      <c r="V7" s="356" t="str">
        <f>'3.Mannschaft'!V7</f>
        <v/>
      </c>
      <c r="W7" s="357"/>
      <c r="X7" s="356"/>
      <c r="Y7" s="356"/>
      <c r="Z7" s="356" t="str">
        <f>'3.Mannschaft'!Z7</f>
        <v/>
      </c>
      <c r="AA7" s="357"/>
      <c r="AB7" s="356"/>
      <c r="AC7" s="360"/>
      <c r="AD7" s="3"/>
    </row>
    <row r="8" spans="1:30" ht="15" customHeight="1">
      <c r="A8" s="4" t="str">
        <f>M1A!A8</f>
        <v>Bahn 1</v>
      </c>
      <c r="B8" s="361">
        <f>IF('3.Mannschaft'!B28=1,"",'3.Mannschaft'!B8)</f>
        <v>1</v>
      </c>
      <c r="C8" s="362">
        <f>IF('3.Mannschaft'!C28=1,"",'3.Mannschaft'!C8)</f>
        <v>2</v>
      </c>
      <c r="D8" s="362">
        <f>IF('3.Mannschaft'!D28=1,"",'3.Mannschaft'!D8)</f>
        <v>1</v>
      </c>
      <c r="E8" s="363">
        <f>IF('3.Mannschaft'!E28=1,"",'3.Mannschaft'!E8)</f>
        <v>0</v>
      </c>
      <c r="F8" s="367">
        <f>IF('3.Mannschaft'!F28=1,"",'3.Mannschaft'!F8)</f>
        <v>2</v>
      </c>
      <c r="G8" s="362">
        <f>IF('3.Mannschaft'!G28=1,"",'3.Mannschaft'!G8)</f>
        <v>1</v>
      </c>
      <c r="H8" s="362">
        <f>IF('3.Mannschaft'!H28=1,"",'3.Mannschaft'!H8)</f>
        <v>1</v>
      </c>
      <c r="I8" s="363">
        <f>IF('3.Mannschaft'!I28=1,"",'3.Mannschaft'!I8)</f>
        <v>0</v>
      </c>
      <c r="J8" s="367">
        <f>IF('3.Mannschaft'!J28=1,"",'3.Mannschaft'!J8)</f>
        <v>2</v>
      </c>
      <c r="K8" s="362" t="str">
        <f>IF('3.Mannschaft'!K28=1,"",'3.Mannschaft'!K8)</f>
        <v/>
      </c>
      <c r="L8" s="362">
        <f>IF('3.Mannschaft'!L28=1,"",'3.Mannschaft'!L8)</f>
        <v>2</v>
      </c>
      <c r="M8" s="363">
        <f>IF('3.Mannschaft'!M28=1,"",'3.Mannschaft'!M8)</f>
        <v>0</v>
      </c>
      <c r="N8" s="367">
        <f>IF('3.Mannschaft'!N28=1,"",'3.Mannschaft'!N8)</f>
        <v>2</v>
      </c>
      <c r="O8" s="362">
        <f>IF('3.Mannschaft'!O28=1,"",'3.Mannschaft'!O8)</f>
        <v>2</v>
      </c>
      <c r="P8" s="362" t="str">
        <f>IF('3.Mannschaft'!P28=1,"",'3.Mannschaft'!P8)</f>
        <v/>
      </c>
      <c r="Q8" s="363">
        <f>IF('3.Mannschaft'!Q28=1,"",'3.Mannschaft'!Q8)</f>
        <v>0</v>
      </c>
      <c r="R8" s="367" t="str">
        <f>IF('3.Mannschaft'!R28=1,"",'3.Mannschaft'!R8)</f>
        <v/>
      </c>
      <c r="S8" s="362">
        <f>IF('3.Mannschaft'!S28=1,"",'3.Mannschaft'!S8)</f>
        <v>2</v>
      </c>
      <c r="T8" s="362">
        <f>IF('3.Mannschaft'!T28=1,"",'3.Mannschaft'!T8)</f>
        <v>2</v>
      </c>
      <c r="U8" s="363">
        <f>IF('3.Mannschaft'!U28=1,"",'3.Mannschaft'!U8)</f>
        <v>0</v>
      </c>
      <c r="V8" s="367">
        <f>IF('3.Mannschaft'!V28=1,"",'3.Mannschaft'!V8)</f>
        <v>0</v>
      </c>
      <c r="W8" s="362">
        <f>IF('3.Mannschaft'!W28=1,"",'3.Mannschaft'!W8)</f>
        <v>0</v>
      </c>
      <c r="X8" s="362">
        <f>IF('3.Mannschaft'!X28=1,"",'3.Mannschaft'!X8)</f>
        <v>0</v>
      </c>
      <c r="Y8" s="363">
        <f>IF('3.Mannschaft'!Y28=1,"",'3.Mannschaft'!Y8)</f>
        <v>0</v>
      </c>
      <c r="Z8" s="367">
        <f>IF('3.Mannschaft'!Z28=1,"",'3.Mannschaft'!Z8)</f>
        <v>0</v>
      </c>
      <c r="AA8" s="362">
        <f>IF('3.Mannschaft'!AA28=1,"",'3.Mannschaft'!AA8)</f>
        <v>0</v>
      </c>
      <c r="AB8" s="362">
        <f>IF('3.Mannschaft'!AB28=1,"",'3.Mannschaft'!AB8)</f>
        <v>0</v>
      </c>
      <c r="AC8" s="369">
        <f>IF('3.Mannschaft'!AC28=1,"",'3.Mannschaft'!AC8)</f>
        <v>0</v>
      </c>
      <c r="AD8" s="3"/>
    </row>
    <row r="9" spans="1:30" ht="15" customHeight="1">
      <c r="A9" s="4" t="str">
        <f>M1A!A9</f>
        <v>Bahn 2</v>
      </c>
      <c r="B9" s="364">
        <f>IF('3.Mannschaft'!B28=1,"",'3.Mannschaft'!B9)</f>
        <v>3</v>
      </c>
      <c r="C9" s="365">
        <f>IF('3.Mannschaft'!C28=1,"",'3.Mannschaft'!C9)</f>
        <v>2</v>
      </c>
      <c r="D9" s="365">
        <f>IF('3.Mannschaft'!D28=1,"",'3.Mannschaft'!D9)</f>
        <v>2</v>
      </c>
      <c r="E9" s="366">
        <f>IF('3.Mannschaft'!E28=1,"",'3.Mannschaft'!E9)</f>
        <v>0</v>
      </c>
      <c r="F9" s="368">
        <f>IF('3.Mannschaft'!F28=1,"",'3.Mannschaft'!F9)</f>
        <v>1</v>
      </c>
      <c r="G9" s="365">
        <f>IF('3.Mannschaft'!G28=1,"",'3.Mannschaft'!G9)</f>
        <v>2</v>
      </c>
      <c r="H9" s="365">
        <f>IF('3.Mannschaft'!H28=1,"",'3.Mannschaft'!H9)</f>
        <v>2</v>
      </c>
      <c r="I9" s="366">
        <f>IF('3.Mannschaft'!I28=1,"",'3.Mannschaft'!I9)</f>
        <v>0</v>
      </c>
      <c r="J9" s="368">
        <f>IF('3.Mannschaft'!J28=1,"",'3.Mannschaft'!J9)</f>
        <v>2</v>
      </c>
      <c r="K9" s="365" t="str">
        <f>IF('3.Mannschaft'!K28=1,"",'3.Mannschaft'!K9)</f>
        <v/>
      </c>
      <c r="L9" s="365">
        <f>IF('3.Mannschaft'!L28=1,"",'3.Mannschaft'!L9)</f>
        <v>2</v>
      </c>
      <c r="M9" s="366">
        <f>IF('3.Mannschaft'!M28=1,"",'3.Mannschaft'!M9)</f>
        <v>0</v>
      </c>
      <c r="N9" s="368">
        <f>IF('3.Mannschaft'!N28=1,"",'3.Mannschaft'!N9)</f>
        <v>1</v>
      </c>
      <c r="O9" s="365">
        <f>IF('3.Mannschaft'!O28=1,"",'3.Mannschaft'!O9)</f>
        <v>1</v>
      </c>
      <c r="P9" s="365" t="str">
        <f>IF('3.Mannschaft'!P28=1,"",'3.Mannschaft'!P9)</f>
        <v/>
      </c>
      <c r="Q9" s="366">
        <f>IF('3.Mannschaft'!Q28=1,"",'3.Mannschaft'!Q9)</f>
        <v>0</v>
      </c>
      <c r="R9" s="368" t="str">
        <f>IF('3.Mannschaft'!R28=1,"",'3.Mannschaft'!R9)</f>
        <v/>
      </c>
      <c r="S9" s="365">
        <f>IF('3.Mannschaft'!S28=1,"",'3.Mannschaft'!S9)</f>
        <v>2</v>
      </c>
      <c r="T9" s="365">
        <f>IF('3.Mannschaft'!T28=1,"",'3.Mannschaft'!T9)</f>
        <v>1</v>
      </c>
      <c r="U9" s="366">
        <f>IF('3.Mannschaft'!U28=1,"",'3.Mannschaft'!U9)</f>
        <v>0</v>
      </c>
      <c r="V9" s="368">
        <f>IF('3.Mannschaft'!V28=1,"",'3.Mannschaft'!V9)</f>
        <v>0</v>
      </c>
      <c r="W9" s="365">
        <f>IF('3.Mannschaft'!W28=1,"",'3.Mannschaft'!W9)</f>
        <v>0</v>
      </c>
      <c r="X9" s="365">
        <f>IF('3.Mannschaft'!X28=1,"",'3.Mannschaft'!X9)</f>
        <v>0</v>
      </c>
      <c r="Y9" s="366">
        <f>IF('3.Mannschaft'!Y28=1,"",'3.Mannschaft'!Y9)</f>
        <v>0</v>
      </c>
      <c r="Z9" s="368">
        <f>IF('3.Mannschaft'!Z28=1,"",'3.Mannschaft'!Z9)</f>
        <v>0</v>
      </c>
      <c r="AA9" s="365">
        <f>IF('3.Mannschaft'!AA28=1,"",'3.Mannschaft'!AA9)</f>
        <v>0</v>
      </c>
      <c r="AB9" s="365">
        <f>IF('3.Mannschaft'!AB28=1,"",'3.Mannschaft'!AB9)</f>
        <v>0</v>
      </c>
      <c r="AC9" s="370">
        <f>IF('3.Mannschaft'!AC28=1,"",'3.Mannschaft'!AC9)</f>
        <v>0</v>
      </c>
      <c r="AD9" s="3"/>
    </row>
    <row r="10" spans="1:30" ht="15" customHeight="1">
      <c r="A10" s="4" t="str">
        <f>M1A!A10</f>
        <v>Bahn 3</v>
      </c>
      <c r="B10" s="364">
        <f>IF('3.Mannschaft'!B28=1,"",'3.Mannschaft'!B10)</f>
        <v>2</v>
      </c>
      <c r="C10" s="365">
        <f>IF('3.Mannschaft'!C28=1,"",'3.Mannschaft'!C10)</f>
        <v>2</v>
      </c>
      <c r="D10" s="365">
        <f>IF('3.Mannschaft'!D28=1,"",'3.Mannschaft'!D10)</f>
        <v>1</v>
      </c>
      <c r="E10" s="366">
        <f>IF('3.Mannschaft'!E28=1,"",'3.Mannschaft'!E10)</f>
        <v>0</v>
      </c>
      <c r="F10" s="368">
        <f>IF('3.Mannschaft'!F28=1,"",'3.Mannschaft'!F10)</f>
        <v>1</v>
      </c>
      <c r="G10" s="365">
        <f>IF('3.Mannschaft'!G28=1,"",'3.Mannschaft'!G10)</f>
        <v>1</v>
      </c>
      <c r="H10" s="365">
        <f>IF('3.Mannschaft'!H28=1,"",'3.Mannschaft'!H10)</f>
        <v>1</v>
      </c>
      <c r="I10" s="366">
        <f>IF('3.Mannschaft'!I28=1,"",'3.Mannschaft'!I10)</f>
        <v>0</v>
      </c>
      <c r="J10" s="368">
        <f>IF('3.Mannschaft'!J28=1,"",'3.Mannschaft'!J10)</f>
        <v>2</v>
      </c>
      <c r="K10" s="365" t="str">
        <f>IF('3.Mannschaft'!K28=1,"",'3.Mannschaft'!K10)</f>
        <v/>
      </c>
      <c r="L10" s="365">
        <f>IF('3.Mannschaft'!L28=1,"",'3.Mannschaft'!L10)</f>
        <v>2</v>
      </c>
      <c r="M10" s="366">
        <f>IF('3.Mannschaft'!M28=1,"",'3.Mannschaft'!M10)</f>
        <v>0</v>
      </c>
      <c r="N10" s="368">
        <f>IF('3.Mannschaft'!N28=1,"",'3.Mannschaft'!N10)</f>
        <v>2</v>
      </c>
      <c r="O10" s="365">
        <f>IF('3.Mannschaft'!O28=1,"",'3.Mannschaft'!O10)</f>
        <v>2</v>
      </c>
      <c r="P10" s="365" t="str">
        <f>IF('3.Mannschaft'!P28=1,"",'3.Mannschaft'!P10)</f>
        <v/>
      </c>
      <c r="Q10" s="366">
        <f>IF('3.Mannschaft'!Q28=1,"",'3.Mannschaft'!Q10)</f>
        <v>0</v>
      </c>
      <c r="R10" s="368" t="str">
        <f>IF('3.Mannschaft'!R28=1,"",'3.Mannschaft'!R10)</f>
        <v/>
      </c>
      <c r="S10" s="365">
        <f>IF('3.Mannschaft'!S28=1,"",'3.Mannschaft'!S10)</f>
        <v>2</v>
      </c>
      <c r="T10" s="365">
        <f>IF('3.Mannschaft'!T28=1,"",'3.Mannschaft'!T10)</f>
        <v>2</v>
      </c>
      <c r="U10" s="366">
        <f>IF('3.Mannschaft'!U28=1,"",'3.Mannschaft'!U10)</f>
        <v>0</v>
      </c>
      <c r="V10" s="368">
        <f>IF('3.Mannschaft'!V28=1,"",'3.Mannschaft'!V10)</f>
        <v>0</v>
      </c>
      <c r="W10" s="365">
        <f>IF('3.Mannschaft'!W28=1,"",'3.Mannschaft'!W10)</f>
        <v>0</v>
      </c>
      <c r="X10" s="365">
        <f>IF('3.Mannschaft'!X28=1,"",'3.Mannschaft'!X10)</f>
        <v>0</v>
      </c>
      <c r="Y10" s="366">
        <f>IF('3.Mannschaft'!Y28=1,"",'3.Mannschaft'!Y10)</f>
        <v>0</v>
      </c>
      <c r="Z10" s="368">
        <f>IF('3.Mannschaft'!Z28=1,"",'3.Mannschaft'!Z10)</f>
        <v>0</v>
      </c>
      <c r="AA10" s="365">
        <f>IF('3.Mannschaft'!AA28=1,"",'3.Mannschaft'!AA10)</f>
        <v>0</v>
      </c>
      <c r="AB10" s="365">
        <f>IF('3.Mannschaft'!AB28=1,"",'3.Mannschaft'!AB10)</f>
        <v>0</v>
      </c>
      <c r="AC10" s="370">
        <f>IF('3.Mannschaft'!AC28=1,"",'3.Mannschaft'!AC10)</f>
        <v>0</v>
      </c>
      <c r="AD10" s="3"/>
    </row>
    <row r="11" spans="1:30" ht="15" customHeight="1">
      <c r="A11" s="4" t="str">
        <f>M1A!A11</f>
        <v>Bahn 4</v>
      </c>
      <c r="B11" s="364">
        <f>IF('3.Mannschaft'!B28=1,"",'3.Mannschaft'!B11)</f>
        <v>3</v>
      </c>
      <c r="C11" s="365">
        <f>IF('3.Mannschaft'!C28=1,"",'3.Mannschaft'!C11)</f>
        <v>3</v>
      </c>
      <c r="D11" s="365">
        <f>IF('3.Mannschaft'!D28=1,"",'3.Mannschaft'!D11)</f>
        <v>3</v>
      </c>
      <c r="E11" s="366">
        <f>IF('3.Mannschaft'!E28=1,"",'3.Mannschaft'!E11)</f>
        <v>0</v>
      </c>
      <c r="F11" s="368">
        <f>IF('3.Mannschaft'!F28=1,"",'3.Mannschaft'!F11)</f>
        <v>2</v>
      </c>
      <c r="G11" s="365">
        <f>IF('3.Mannschaft'!G28=1,"",'3.Mannschaft'!G11)</f>
        <v>1</v>
      </c>
      <c r="H11" s="365">
        <f>IF('3.Mannschaft'!H28=1,"",'3.Mannschaft'!H11)</f>
        <v>3</v>
      </c>
      <c r="I11" s="366">
        <f>IF('3.Mannschaft'!I28=1,"",'3.Mannschaft'!I11)</f>
        <v>0</v>
      </c>
      <c r="J11" s="368">
        <f>IF('3.Mannschaft'!J28=1,"",'3.Mannschaft'!J11)</f>
        <v>1</v>
      </c>
      <c r="K11" s="365" t="str">
        <f>IF('3.Mannschaft'!K28=1,"",'3.Mannschaft'!K11)</f>
        <v/>
      </c>
      <c r="L11" s="365">
        <f>IF('3.Mannschaft'!L28=1,"",'3.Mannschaft'!L11)</f>
        <v>1</v>
      </c>
      <c r="M11" s="366">
        <f>IF('3.Mannschaft'!M28=1,"",'3.Mannschaft'!M11)</f>
        <v>0</v>
      </c>
      <c r="N11" s="368">
        <f>IF('3.Mannschaft'!N28=1,"",'3.Mannschaft'!N11)</f>
        <v>2</v>
      </c>
      <c r="O11" s="365">
        <f>IF('3.Mannschaft'!O28=1,"",'3.Mannschaft'!O11)</f>
        <v>2</v>
      </c>
      <c r="P11" s="365" t="str">
        <f>IF('3.Mannschaft'!P28=1,"",'3.Mannschaft'!P11)</f>
        <v/>
      </c>
      <c r="Q11" s="366">
        <f>IF('3.Mannschaft'!Q28=1,"",'3.Mannschaft'!Q11)</f>
        <v>0</v>
      </c>
      <c r="R11" s="368" t="str">
        <f>IF('3.Mannschaft'!R28=1,"",'3.Mannschaft'!R11)</f>
        <v/>
      </c>
      <c r="S11" s="365">
        <f>IF('3.Mannschaft'!S28=1,"",'3.Mannschaft'!S11)</f>
        <v>1</v>
      </c>
      <c r="T11" s="365">
        <f>IF('3.Mannschaft'!T28=1,"",'3.Mannschaft'!T11)</f>
        <v>1</v>
      </c>
      <c r="U11" s="366">
        <f>IF('3.Mannschaft'!U28=1,"",'3.Mannschaft'!U11)</f>
        <v>0</v>
      </c>
      <c r="V11" s="368">
        <f>IF('3.Mannschaft'!V28=1,"",'3.Mannschaft'!V11)</f>
        <v>0</v>
      </c>
      <c r="W11" s="365">
        <f>IF('3.Mannschaft'!W28=1,"",'3.Mannschaft'!W11)</f>
        <v>0</v>
      </c>
      <c r="X11" s="365">
        <f>IF('3.Mannschaft'!X28=1,"",'3.Mannschaft'!X11)</f>
        <v>0</v>
      </c>
      <c r="Y11" s="366">
        <f>IF('3.Mannschaft'!Y28=1,"",'3.Mannschaft'!Y11)</f>
        <v>0</v>
      </c>
      <c r="Z11" s="368">
        <f>IF('3.Mannschaft'!Z28=1,"",'3.Mannschaft'!Z11)</f>
        <v>0</v>
      </c>
      <c r="AA11" s="365">
        <f>IF('3.Mannschaft'!AA28=1,"",'3.Mannschaft'!AA11)</f>
        <v>0</v>
      </c>
      <c r="AB11" s="365">
        <f>IF('3.Mannschaft'!AB28=1,"",'3.Mannschaft'!AB11)</f>
        <v>0</v>
      </c>
      <c r="AC11" s="370">
        <f>IF('3.Mannschaft'!AC28=1,"",'3.Mannschaft'!AC11)</f>
        <v>0</v>
      </c>
      <c r="AD11" s="3"/>
    </row>
    <row r="12" spans="1:30" ht="15" customHeight="1">
      <c r="A12" s="4" t="str">
        <f>M1A!A12</f>
        <v>Bahn 5</v>
      </c>
      <c r="B12" s="364">
        <f>IF('3.Mannschaft'!B28=1,"",'3.Mannschaft'!B12)</f>
        <v>2</v>
      </c>
      <c r="C12" s="365">
        <f>IF('3.Mannschaft'!C28=1,"",'3.Mannschaft'!C12)</f>
        <v>2</v>
      </c>
      <c r="D12" s="365">
        <f>IF('3.Mannschaft'!D28=1,"",'3.Mannschaft'!D12)</f>
        <v>2</v>
      </c>
      <c r="E12" s="366">
        <f>IF('3.Mannschaft'!E28=1,"",'3.Mannschaft'!E12)</f>
        <v>0</v>
      </c>
      <c r="F12" s="368">
        <f>IF('3.Mannschaft'!F28=1,"",'3.Mannschaft'!F12)</f>
        <v>1</v>
      </c>
      <c r="G12" s="365">
        <f>IF('3.Mannschaft'!G28=1,"",'3.Mannschaft'!G12)</f>
        <v>2</v>
      </c>
      <c r="H12" s="365">
        <f>IF('3.Mannschaft'!H28=1,"",'3.Mannschaft'!H12)</f>
        <v>2</v>
      </c>
      <c r="I12" s="366">
        <f>IF('3.Mannschaft'!I28=1,"",'3.Mannschaft'!I12)</f>
        <v>0</v>
      </c>
      <c r="J12" s="368">
        <f>IF('3.Mannschaft'!J28=1,"",'3.Mannschaft'!J12)</f>
        <v>1</v>
      </c>
      <c r="K12" s="365" t="str">
        <f>IF('3.Mannschaft'!K28=1,"",'3.Mannschaft'!K12)</f>
        <v/>
      </c>
      <c r="L12" s="365">
        <f>IF('3.Mannschaft'!L28=1,"",'3.Mannschaft'!L12)</f>
        <v>1</v>
      </c>
      <c r="M12" s="366">
        <f>IF('3.Mannschaft'!M28=1,"",'3.Mannschaft'!M12)</f>
        <v>0</v>
      </c>
      <c r="N12" s="368">
        <f>IF('3.Mannschaft'!N28=1,"",'3.Mannschaft'!N12)</f>
        <v>2</v>
      </c>
      <c r="O12" s="365">
        <f>IF('3.Mannschaft'!O28=1,"",'3.Mannschaft'!O12)</f>
        <v>3</v>
      </c>
      <c r="P12" s="365" t="str">
        <f>IF('3.Mannschaft'!P28=1,"",'3.Mannschaft'!P12)</f>
        <v/>
      </c>
      <c r="Q12" s="366">
        <f>IF('3.Mannschaft'!Q28=1,"",'3.Mannschaft'!Q12)</f>
        <v>0</v>
      </c>
      <c r="R12" s="368" t="str">
        <f>IF('3.Mannschaft'!R28=1,"",'3.Mannschaft'!R12)</f>
        <v/>
      </c>
      <c r="S12" s="365">
        <f>IF('3.Mannschaft'!S28=1,"",'3.Mannschaft'!S12)</f>
        <v>1</v>
      </c>
      <c r="T12" s="365">
        <f>IF('3.Mannschaft'!T28=1,"",'3.Mannschaft'!T12)</f>
        <v>1</v>
      </c>
      <c r="U12" s="366">
        <f>IF('3.Mannschaft'!U28=1,"",'3.Mannschaft'!U12)</f>
        <v>0</v>
      </c>
      <c r="V12" s="368">
        <f>IF('3.Mannschaft'!V28=1,"",'3.Mannschaft'!V12)</f>
        <v>0</v>
      </c>
      <c r="W12" s="365">
        <f>IF('3.Mannschaft'!W28=1,"",'3.Mannschaft'!W12)</f>
        <v>0</v>
      </c>
      <c r="X12" s="365">
        <f>IF('3.Mannschaft'!X28=1,"",'3.Mannschaft'!X12)</f>
        <v>0</v>
      </c>
      <c r="Y12" s="366">
        <f>IF('3.Mannschaft'!Y28=1,"",'3.Mannschaft'!Y12)</f>
        <v>0</v>
      </c>
      <c r="Z12" s="368">
        <f>IF('3.Mannschaft'!Z28=1,"",'3.Mannschaft'!Z12)</f>
        <v>0</v>
      </c>
      <c r="AA12" s="365">
        <f>IF('3.Mannschaft'!AA28=1,"",'3.Mannschaft'!AA12)</f>
        <v>0</v>
      </c>
      <c r="AB12" s="365">
        <f>IF('3.Mannschaft'!AB28=1,"",'3.Mannschaft'!AB12)</f>
        <v>0</v>
      </c>
      <c r="AC12" s="370">
        <f>IF('3.Mannschaft'!AC28=1,"",'3.Mannschaft'!AC12)</f>
        <v>0</v>
      </c>
      <c r="AD12" s="3"/>
    </row>
    <row r="13" spans="1:30" ht="15" customHeight="1">
      <c r="A13" s="4" t="str">
        <f>M1A!A13</f>
        <v>Bahn 6</v>
      </c>
      <c r="B13" s="364">
        <f>IF('3.Mannschaft'!B28=1,"",'3.Mannschaft'!B13)</f>
        <v>2</v>
      </c>
      <c r="C13" s="365">
        <f>IF('3.Mannschaft'!C28=1,"",'3.Mannschaft'!C13)</f>
        <v>3</v>
      </c>
      <c r="D13" s="365">
        <f>IF('3.Mannschaft'!D28=1,"",'3.Mannschaft'!D13)</f>
        <v>2</v>
      </c>
      <c r="E13" s="366">
        <f>IF('3.Mannschaft'!E28=1,"",'3.Mannschaft'!E13)</f>
        <v>0</v>
      </c>
      <c r="F13" s="368">
        <f>IF('3.Mannschaft'!F28=1,"",'3.Mannschaft'!F13)</f>
        <v>2</v>
      </c>
      <c r="G13" s="365">
        <f>IF('3.Mannschaft'!G28=1,"",'3.Mannschaft'!G13)</f>
        <v>1</v>
      </c>
      <c r="H13" s="365">
        <f>IF('3.Mannschaft'!H28=1,"",'3.Mannschaft'!H13)</f>
        <v>2</v>
      </c>
      <c r="I13" s="366">
        <f>IF('3.Mannschaft'!I28=1,"",'3.Mannschaft'!I13)</f>
        <v>0</v>
      </c>
      <c r="J13" s="368">
        <f>IF('3.Mannschaft'!J28=1,"",'3.Mannschaft'!J13)</f>
        <v>2</v>
      </c>
      <c r="K13" s="365" t="str">
        <f>IF('3.Mannschaft'!K28=1,"",'3.Mannschaft'!K13)</f>
        <v/>
      </c>
      <c r="L13" s="365">
        <f>IF('3.Mannschaft'!L28=1,"",'3.Mannschaft'!L13)</f>
        <v>3</v>
      </c>
      <c r="M13" s="366">
        <f>IF('3.Mannschaft'!M28=1,"",'3.Mannschaft'!M13)</f>
        <v>0</v>
      </c>
      <c r="N13" s="368">
        <f>IF('3.Mannschaft'!N28=1,"",'3.Mannschaft'!N13)</f>
        <v>2</v>
      </c>
      <c r="O13" s="365">
        <f>IF('3.Mannschaft'!O28=1,"",'3.Mannschaft'!O13)</f>
        <v>1</v>
      </c>
      <c r="P13" s="365" t="str">
        <f>IF('3.Mannschaft'!P28=1,"",'3.Mannschaft'!P13)</f>
        <v/>
      </c>
      <c r="Q13" s="366">
        <f>IF('3.Mannschaft'!Q28=1,"",'3.Mannschaft'!Q13)</f>
        <v>0</v>
      </c>
      <c r="R13" s="368" t="str">
        <f>IF('3.Mannschaft'!R28=1,"",'3.Mannschaft'!R13)</f>
        <v/>
      </c>
      <c r="S13" s="365">
        <f>IF('3.Mannschaft'!S28=1,"",'3.Mannschaft'!S13)</f>
        <v>1</v>
      </c>
      <c r="T13" s="365">
        <f>IF('3.Mannschaft'!T28=1,"",'3.Mannschaft'!T13)</f>
        <v>1</v>
      </c>
      <c r="U13" s="366">
        <f>IF('3.Mannschaft'!U28=1,"",'3.Mannschaft'!U13)</f>
        <v>0</v>
      </c>
      <c r="V13" s="368">
        <f>IF('3.Mannschaft'!V28=1,"",'3.Mannschaft'!V13)</f>
        <v>0</v>
      </c>
      <c r="W13" s="365">
        <f>IF('3.Mannschaft'!W28=1,"",'3.Mannschaft'!W13)</f>
        <v>0</v>
      </c>
      <c r="X13" s="365">
        <f>IF('3.Mannschaft'!X28=1,"",'3.Mannschaft'!X13)</f>
        <v>0</v>
      </c>
      <c r="Y13" s="366">
        <f>IF('3.Mannschaft'!Y28=1,"",'3.Mannschaft'!Y13)</f>
        <v>0</v>
      </c>
      <c r="Z13" s="368">
        <f>IF('3.Mannschaft'!Z28=1,"",'3.Mannschaft'!Z13)</f>
        <v>0</v>
      </c>
      <c r="AA13" s="365">
        <f>IF('3.Mannschaft'!AA28=1,"",'3.Mannschaft'!AA13)</f>
        <v>0</v>
      </c>
      <c r="AB13" s="365">
        <f>IF('3.Mannschaft'!AB28=1,"",'3.Mannschaft'!AB13)</f>
        <v>0</v>
      </c>
      <c r="AC13" s="370">
        <f>IF('3.Mannschaft'!AC28=1,"",'3.Mannschaft'!AC13)</f>
        <v>0</v>
      </c>
      <c r="AD13" s="3"/>
    </row>
    <row r="14" spans="1:30" ht="15" customHeight="1">
      <c r="A14" s="4" t="str">
        <f>M1A!A14</f>
        <v>Bahn 7</v>
      </c>
      <c r="B14" s="364">
        <f>IF('3.Mannschaft'!B28=1,"",'3.Mannschaft'!B14)</f>
        <v>2</v>
      </c>
      <c r="C14" s="365">
        <f>IF('3.Mannschaft'!C28=1,"",'3.Mannschaft'!C14)</f>
        <v>1</v>
      </c>
      <c r="D14" s="365">
        <f>IF('3.Mannschaft'!D28=1,"",'3.Mannschaft'!D14)</f>
        <v>2</v>
      </c>
      <c r="E14" s="366">
        <f>IF('3.Mannschaft'!E28=1,"",'3.Mannschaft'!E14)</f>
        <v>0</v>
      </c>
      <c r="F14" s="368">
        <f>IF('3.Mannschaft'!F28=1,"",'3.Mannschaft'!F14)</f>
        <v>1</v>
      </c>
      <c r="G14" s="365">
        <f>IF('3.Mannschaft'!G28=1,"",'3.Mannschaft'!G14)</f>
        <v>1</v>
      </c>
      <c r="H14" s="365">
        <f>IF('3.Mannschaft'!H28=1,"",'3.Mannschaft'!H14)</f>
        <v>1</v>
      </c>
      <c r="I14" s="366">
        <f>IF('3.Mannschaft'!I28=1,"",'3.Mannschaft'!I14)</f>
        <v>0</v>
      </c>
      <c r="J14" s="368">
        <f>IF('3.Mannschaft'!J28=1,"",'3.Mannschaft'!J14)</f>
        <v>1</v>
      </c>
      <c r="K14" s="365" t="str">
        <f>IF('3.Mannschaft'!K28=1,"",'3.Mannschaft'!K14)</f>
        <v/>
      </c>
      <c r="L14" s="365">
        <f>IF('3.Mannschaft'!L28=1,"",'3.Mannschaft'!L14)</f>
        <v>2</v>
      </c>
      <c r="M14" s="366">
        <f>IF('3.Mannschaft'!M28=1,"",'3.Mannschaft'!M14)</f>
        <v>0</v>
      </c>
      <c r="N14" s="368">
        <f>IF('3.Mannschaft'!N28=1,"",'3.Mannschaft'!N14)</f>
        <v>1</v>
      </c>
      <c r="O14" s="365">
        <f>IF('3.Mannschaft'!O28=1,"",'3.Mannschaft'!O14)</f>
        <v>1</v>
      </c>
      <c r="P14" s="365" t="str">
        <f>IF('3.Mannschaft'!P28=1,"",'3.Mannschaft'!P14)</f>
        <v/>
      </c>
      <c r="Q14" s="366">
        <f>IF('3.Mannschaft'!Q28=1,"",'3.Mannschaft'!Q14)</f>
        <v>0</v>
      </c>
      <c r="R14" s="368" t="str">
        <f>IF('3.Mannschaft'!R28=1,"",'3.Mannschaft'!R14)</f>
        <v/>
      </c>
      <c r="S14" s="365">
        <f>IF('3.Mannschaft'!S28=1,"",'3.Mannschaft'!S14)</f>
        <v>2</v>
      </c>
      <c r="T14" s="365">
        <f>IF('3.Mannschaft'!T28=1,"",'3.Mannschaft'!T14)</f>
        <v>2</v>
      </c>
      <c r="U14" s="366">
        <f>IF('3.Mannschaft'!U28=1,"",'3.Mannschaft'!U14)</f>
        <v>0</v>
      </c>
      <c r="V14" s="368">
        <f>IF('3.Mannschaft'!V28=1,"",'3.Mannschaft'!V14)</f>
        <v>0</v>
      </c>
      <c r="W14" s="365">
        <f>IF('3.Mannschaft'!W28=1,"",'3.Mannschaft'!W14)</f>
        <v>0</v>
      </c>
      <c r="X14" s="365">
        <f>IF('3.Mannschaft'!X28=1,"",'3.Mannschaft'!X14)</f>
        <v>0</v>
      </c>
      <c r="Y14" s="366">
        <f>IF('3.Mannschaft'!Y28=1,"",'3.Mannschaft'!Y14)</f>
        <v>0</v>
      </c>
      <c r="Z14" s="368">
        <f>IF('3.Mannschaft'!Z28=1,"",'3.Mannschaft'!Z14)</f>
        <v>0</v>
      </c>
      <c r="AA14" s="365">
        <f>IF('3.Mannschaft'!AA28=1,"",'3.Mannschaft'!AA14)</f>
        <v>0</v>
      </c>
      <c r="AB14" s="365">
        <f>IF('3.Mannschaft'!AB28=1,"",'3.Mannschaft'!AB14)</f>
        <v>0</v>
      </c>
      <c r="AC14" s="370">
        <f>IF('3.Mannschaft'!AC28=1,"",'3.Mannschaft'!AC14)</f>
        <v>0</v>
      </c>
      <c r="AD14" s="3"/>
    </row>
    <row r="15" spans="1:30" ht="15" customHeight="1">
      <c r="A15" s="4" t="str">
        <f>M1A!A15</f>
        <v>Bahn 8</v>
      </c>
      <c r="B15" s="364">
        <f>IF('3.Mannschaft'!B28=1,"",'3.Mannschaft'!B15)</f>
        <v>2</v>
      </c>
      <c r="C15" s="365">
        <f>IF('3.Mannschaft'!C28=1,"",'3.Mannschaft'!C15)</f>
        <v>2</v>
      </c>
      <c r="D15" s="365">
        <f>IF('3.Mannschaft'!D28=1,"",'3.Mannschaft'!D15)</f>
        <v>2</v>
      </c>
      <c r="E15" s="366">
        <f>IF('3.Mannschaft'!E28=1,"",'3.Mannschaft'!E15)</f>
        <v>0</v>
      </c>
      <c r="F15" s="368">
        <f>IF('3.Mannschaft'!F28=1,"",'3.Mannschaft'!F15)</f>
        <v>1</v>
      </c>
      <c r="G15" s="365">
        <f>IF('3.Mannschaft'!G28=1,"",'3.Mannschaft'!G15)</f>
        <v>1</v>
      </c>
      <c r="H15" s="365">
        <f>IF('3.Mannschaft'!H28=1,"",'3.Mannschaft'!H15)</f>
        <v>2</v>
      </c>
      <c r="I15" s="366">
        <f>IF('3.Mannschaft'!I28=1,"",'3.Mannschaft'!I15)</f>
        <v>0</v>
      </c>
      <c r="J15" s="368">
        <f>IF('3.Mannschaft'!J28=1,"",'3.Mannschaft'!J15)</f>
        <v>2</v>
      </c>
      <c r="K15" s="365" t="str">
        <f>IF('3.Mannschaft'!K28=1,"",'3.Mannschaft'!K15)</f>
        <v/>
      </c>
      <c r="L15" s="365">
        <f>IF('3.Mannschaft'!L28=1,"",'3.Mannschaft'!L15)</f>
        <v>1</v>
      </c>
      <c r="M15" s="366">
        <f>IF('3.Mannschaft'!M28=1,"",'3.Mannschaft'!M15)</f>
        <v>0</v>
      </c>
      <c r="N15" s="368">
        <f>IF('3.Mannschaft'!N28=1,"",'3.Mannschaft'!N15)</f>
        <v>3</v>
      </c>
      <c r="O15" s="365">
        <f>IF('3.Mannschaft'!O28=1,"",'3.Mannschaft'!O15)</f>
        <v>1</v>
      </c>
      <c r="P15" s="365" t="str">
        <f>IF('3.Mannschaft'!P28=1,"",'3.Mannschaft'!P15)</f>
        <v/>
      </c>
      <c r="Q15" s="366">
        <f>IF('3.Mannschaft'!Q28=1,"",'3.Mannschaft'!Q15)</f>
        <v>0</v>
      </c>
      <c r="R15" s="368" t="str">
        <f>IF('3.Mannschaft'!R28=1,"",'3.Mannschaft'!R15)</f>
        <v/>
      </c>
      <c r="S15" s="365">
        <f>IF('3.Mannschaft'!S28=1,"",'3.Mannschaft'!S15)</f>
        <v>1</v>
      </c>
      <c r="T15" s="365">
        <f>IF('3.Mannschaft'!T28=1,"",'3.Mannschaft'!T15)</f>
        <v>1</v>
      </c>
      <c r="U15" s="366">
        <f>IF('3.Mannschaft'!U28=1,"",'3.Mannschaft'!U15)</f>
        <v>0</v>
      </c>
      <c r="V15" s="368">
        <f>IF('3.Mannschaft'!V28=1,"",'3.Mannschaft'!V15)</f>
        <v>0</v>
      </c>
      <c r="W15" s="365">
        <f>IF('3.Mannschaft'!W28=1,"",'3.Mannschaft'!W15)</f>
        <v>0</v>
      </c>
      <c r="X15" s="365">
        <f>IF('3.Mannschaft'!X28=1,"",'3.Mannschaft'!X15)</f>
        <v>0</v>
      </c>
      <c r="Y15" s="366">
        <f>IF('3.Mannschaft'!Y28=1,"",'3.Mannschaft'!Y15)</f>
        <v>0</v>
      </c>
      <c r="Z15" s="368">
        <f>IF('3.Mannschaft'!Z28=1,"",'3.Mannschaft'!Z15)</f>
        <v>0</v>
      </c>
      <c r="AA15" s="365">
        <f>IF('3.Mannschaft'!AA28=1,"",'3.Mannschaft'!AA15)</f>
        <v>0</v>
      </c>
      <c r="AB15" s="365">
        <f>IF('3.Mannschaft'!AB28=1,"",'3.Mannschaft'!AB15)</f>
        <v>0</v>
      </c>
      <c r="AC15" s="370">
        <f>IF('3.Mannschaft'!AC28=1,"",'3.Mannschaft'!AC15)</f>
        <v>0</v>
      </c>
      <c r="AD15" s="3"/>
    </row>
    <row r="16" spans="1:30" ht="15" customHeight="1">
      <c r="A16" s="4" t="str">
        <f>M1A!A16</f>
        <v>Bahn 9</v>
      </c>
      <c r="B16" s="364">
        <f>IF('3.Mannschaft'!B28=1,"",'3.Mannschaft'!B16)</f>
        <v>1</v>
      </c>
      <c r="C16" s="365">
        <f>IF('3.Mannschaft'!C28=1,"",'3.Mannschaft'!C16)</f>
        <v>2</v>
      </c>
      <c r="D16" s="365">
        <f>IF('3.Mannschaft'!D28=1,"",'3.Mannschaft'!D16)</f>
        <v>2</v>
      </c>
      <c r="E16" s="366">
        <f>IF('3.Mannschaft'!E28=1,"",'3.Mannschaft'!E16)</f>
        <v>0</v>
      </c>
      <c r="F16" s="368">
        <f>IF('3.Mannschaft'!F28=1,"",'3.Mannschaft'!F16)</f>
        <v>2</v>
      </c>
      <c r="G16" s="365">
        <f>IF('3.Mannschaft'!G28=1,"",'3.Mannschaft'!G16)</f>
        <v>2</v>
      </c>
      <c r="H16" s="365">
        <f>IF('3.Mannschaft'!H28=1,"",'3.Mannschaft'!H16)</f>
        <v>2</v>
      </c>
      <c r="I16" s="366">
        <f>IF('3.Mannschaft'!I28=1,"",'3.Mannschaft'!I16)</f>
        <v>0</v>
      </c>
      <c r="J16" s="368">
        <f>IF('3.Mannschaft'!J28=1,"",'3.Mannschaft'!J16)</f>
        <v>3</v>
      </c>
      <c r="K16" s="365" t="str">
        <f>IF('3.Mannschaft'!K28=1,"",'3.Mannschaft'!K16)</f>
        <v/>
      </c>
      <c r="L16" s="365">
        <f>IF('3.Mannschaft'!L28=1,"",'3.Mannschaft'!L16)</f>
        <v>2</v>
      </c>
      <c r="M16" s="366">
        <f>IF('3.Mannschaft'!M28=1,"",'3.Mannschaft'!M16)</f>
        <v>0</v>
      </c>
      <c r="N16" s="368">
        <f>IF('3.Mannschaft'!N28=1,"",'3.Mannschaft'!N16)</f>
        <v>1</v>
      </c>
      <c r="O16" s="365">
        <f>IF('3.Mannschaft'!O28=1,"",'3.Mannschaft'!O16)</f>
        <v>1</v>
      </c>
      <c r="P16" s="365" t="str">
        <f>IF('3.Mannschaft'!P28=1,"",'3.Mannschaft'!P16)</f>
        <v/>
      </c>
      <c r="Q16" s="366">
        <f>IF('3.Mannschaft'!Q28=1,"",'3.Mannschaft'!Q16)</f>
        <v>0</v>
      </c>
      <c r="R16" s="368" t="str">
        <f>IF('3.Mannschaft'!R28=1,"",'3.Mannschaft'!R16)</f>
        <v/>
      </c>
      <c r="S16" s="365">
        <f>IF('3.Mannschaft'!S28=1,"",'3.Mannschaft'!S16)</f>
        <v>2</v>
      </c>
      <c r="T16" s="365">
        <f>IF('3.Mannschaft'!T28=1,"",'3.Mannschaft'!T16)</f>
        <v>1</v>
      </c>
      <c r="U16" s="366">
        <f>IF('3.Mannschaft'!U28=1,"",'3.Mannschaft'!U16)</f>
        <v>0</v>
      </c>
      <c r="V16" s="368">
        <f>IF('3.Mannschaft'!V28=1,"",'3.Mannschaft'!V16)</f>
        <v>0</v>
      </c>
      <c r="W16" s="365">
        <f>IF('3.Mannschaft'!W28=1,"",'3.Mannschaft'!W16)</f>
        <v>0</v>
      </c>
      <c r="X16" s="365">
        <f>IF('3.Mannschaft'!X28=1,"",'3.Mannschaft'!X16)</f>
        <v>0</v>
      </c>
      <c r="Y16" s="366">
        <f>IF('3.Mannschaft'!Y28=1,"",'3.Mannschaft'!Y16)</f>
        <v>0</v>
      </c>
      <c r="Z16" s="368">
        <f>IF('3.Mannschaft'!Z28=1,"",'3.Mannschaft'!Z16)</f>
        <v>0</v>
      </c>
      <c r="AA16" s="365">
        <f>IF('3.Mannschaft'!AA28=1,"",'3.Mannschaft'!AA16)</f>
        <v>0</v>
      </c>
      <c r="AB16" s="365">
        <f>IF('3.Mannschaft'!AB28=1,"",'3.Mannschaft'!AB16)</f>
        <v>0</v>
      </c>
      <c r="AC16" s="370">
        <f>IF('3.Mannschaft'!AC28=1,"",'3.Mannschaft'!AC16)</f>
        <v>0</v>
      </c>
      <c r="AD16" s="3"/>
    </row>
    <row r="17" spans="1:30" ht="15" customHeight="1">
      <c r="A17" s="4" t="str">
        <f>M1A!A17</f>
        <v>Bahn 10</v>
      </c>
      <c r="B17" s="364">
        <f>IF('3.Mannschaft'!B28=1,"",'3.Mannschaft'!B17)</f>
        <v>3</v>
      </c>
      <c r="C17" s="365">
        <f>IF('3.Mannschaft'!C28=1,"",'3.Mannschaft'!C17)</f>
        <v>2</v>
      </c>
      <c r="D17" s="365">
        <f>IF('3.Mannschaft'!D28=1,"",'3.Mannschaft'!D17)</f>
        <v>1</v>
      </c>
      <c r="E17" s="366">
        <f>IF('3.Mannschaft'!E28=1,"",'3.Mannschaft'!E17)</f>
        <v>0</v>
      </c>
      <c r="F17" s="368">
        <f>IF('3.Mannschaft'!F28=1,"",'3.Mannschaft'!F17)</f>
        <v>2</v>
      </c>
      <c r="G17" s="365">
        <f>IF('3.Mannschaft'!G28=1,"",'3.Mannschaft'!G17)</f>
        <v>2</v>
      </c>
      <c r="H17" s="365">
        <f>IF('3.Mannschaft'!H28=1,"",'3.Mannschaft'!H17)</f>
        <v>1</v>
      </c>
      <c r="I17" s="366">
        <f>IF('3.Mannschaft'!I28=1,"",'3.Mannschaft'!I17)</f>
        <v>0</v>
      </c>
      <c r="J17" s="368">
        <f>IF('3.Mannschaft'!J28=1,"",'3.Mannschaft'!J17)</f>
        <v>1</v>
      </c>
      <c r="K17" s="365" t="str">
        <f>IF('3.Mannschaft'!K28=1,"",'3.Mannschaft'!K17)</f>
        <v/>
      </c>
      <c r="L17" s="365">
        <f>IF('3.Mannschaft'!L28=1,"",'3.Mannschaft'!L17)</f>
        <v>2</v>
      </c>
      <c r="M17" s="366">
        <f>IF('3.Mannschaft'!M28=1,"",'3.Mannschaft'!M17)</f>
        <v>0</v>
      </c>
      <c r="N17" s="368">
        <f>IF('3.Mannschaft'!N28=1,"",'3.Mannschaft'!N17)</f>
        <v>1</v>
      </c>
      <c r="O17" s="365">
        <f>IF('3.Mannschaft'!O28=1,"",'3.Mannschaft'!O17)</f>
        <v>2</v>
      </c>
      <c r="P17" s="365" t="str">
        <f>IF('3.Mannschaft'!P28=1,"",'3.Mannschaft'!P17)</f>
        <v/>
      </c>
      <c r="Q17" s="366">
        <f>IF('3.Mannschaft'!Q28=1,"",'3.Mannschaft'!Q17)</f>
        <v>0</v>
      </c>
      <c r="R17" s="368" t="str">
        <f>IF('3.Mannschaft'!R28=1,"",'3.Mannschaft'!R17)</f>
        <v/>
      </c>
      <c r="S17" s="365">
        <f>IF('3.Mannschaft'!S28=1,"",'3.Mannschaft'!S17)</f>
        <v>3</v>
      </c>
      <c r="T17" s="365">
        <f>IF('3.Mannschaft'!T28=1,"",'3.Mannschaft'!T17)</f>
        <v>1</v>
      </c>
      <c r="U17" s="366">
        <f>IF('3.Mannschaft'!U28=1,"",'3.Mannschaft'!U17)</f>
        <v>0</v>
      </c>
      <c r="V17" s="368">
        <f>IF('3.Mannschaft'!V28=1,"",'3.Mannschaft'!V17)</f>
        <v>0</v>
      </c>
      <c r="W17" s="365">
        <f>IF('3.Mannschaft'!W28=1,"",'3.Mannschaft'!W17)</f>
        <v>0</v>
      </c>
      <c r="X17" s="365">
        <f>IF('3.Mannschaft'!X28=1,"",'3.Mannschaft'!X17)</f>
        <v>0</v>
      </c>
      <c r="Y17" s="366">
        <f>IF('3.Mannschaft'!Y28=1,"",'3.Mannschaft'!Y17)</f>
        <v>0</v>
      </c>
      <c r="Z17" s="368">
        <f>IF('3.Mannschaft'!Z28=1,"",'3.Mannschaft'!Z17)</f>
        <v>0</v>
      </c>
      <c r="AA17" s="365">
        <f>IF('3.Mannschaft'!AA28=1,"",'3.Mannschaft'!AA17)</f>
        <v>0</v>
      </c>
      <c r="AB17" s="365">
        <f>IF('3.Mannschaft'!AB28=1,"",'3.Mannschaft'!AB17)</f>
        <v>0</v>
      </c>
      <c r="AC17" s="370">
        <f>IF('3.Mannschaft'!AC28=1,"",'3.Mannschaft'!AC17)</f>
        <v>0</v>
      </c>
      <c r="AD17" s="3"/>
    </row>
    <row r="18" spans="1:30" ht="15" customHeight="1">
      <c r="A18" s="4" t="str">
        <f>M1A!A18</f>
        <v>Bahn 11</v>
      </c>
      <c r="B18" s="364">
        <f>IF('3.Mannschaft'!B28=1,"",'3.Mannschaft'!B18)</f>
        <v>1</v>
      </c>
      <c r="C18" s="365">
        <f>IF('3.Mannschaft'!C28=1,"",'3.Mannschaft'!C18)</f>
        <v>2</v>
      </c>
      <c r="D18" s="365">
        <f>IF('3.Mannschaft'!D28=1,"",'3.Mannschaft'!D18)</f>
        <v>2</v>
      </c>
      <c r="E18" s="366">
        <f>IF('3.Mannschaft'!E28=1,"",'3.Mannschaft'!E18)</f>
        <v>0</v>
      </c>
      <c r="F18" s="368">
        <f>IF('3.Mannschaft'!F28=1,"",'3.Mannschaft'!F18)</f>
        <v>1</v>
      </c>
      <c r="G18" s="365">
        <f>IF('3.Mannschaft'!G28=1,"",'3.Mannschaft'!G18)</f>
        <v>2</v>
      </c>
      <c r="H18" s="365">
        <f>IF('3.Mannschaft'!H28=1,"",'3.Mannschaft'!H18)</f>
        <v>1</v>
      </c>
      <c r="I18" s="366">
        <f>IF('3.Mannschaft'!I28=1,"",'3.Mannschaft'!I18)</f>
        <v>0</v>
      </c>
      <c r="J18" s="368">
        <f>IF('3.Mannschaft'!J28=1,"",'3.Mannschaft'!J18)</f>
        <v>1</v>
      </c>
      <c r="K18" s="365" t="str">
        <f>IF('3.Mannschaft'!K28=1,"",'3.Mannschaft'!K18)</f>
        <v/>
      </c>
      <c r="L18" s="365">
        <f>IF('3.Mannschaft'!L28=1,"",'3.Mannschaft'!L18)</f>
        <v>2</v>
      </c>
      <c r="M18" s="366">
        <f>IF('3.Mannschaft'!M28=1,"",'3.Mannschaft'!M18)</f>
        <v>0</v>
      </c>
      <c r="N18" s="368">
        <f>IF('3.Mannschaft'!N28=1,"",'3.Mannschaft'!N18)</f>
        <v>1</v>
      </c>
      <c r="O18" s="365">
        <f>IF('3.Mannschaft'!O28=1,"",'3.Mannschaft'!O18)</f>
        <v>1</v>
      </c>
      <c r="P18" s="365" t="str">
        <f>IF('3.Mannschaft'!P28=1,"",'3.Mannschaft'!P18)</f>
        <v/>
      </c>
      <c r="Q18" s="366">
        <f>IF('3.Mannschaft'!Q28=1,"",'3.Mannschaft'!Q18)</f>
        <v>0</v>
      </c>
      <c r="R18" s="368" t="str">
        <f>IF('3.Mannschaft'!R28=1,"",'3.Mannschaft'!R18)</f>
        <v/>
      </c>
      <c r="S18" s="365">
        <f>IF('3.Mannschaft'!S28=1,"",'3.Mannschaft'!S18)</f>
        <v>2</v>
      </c>
      <c r="T18" s="365">
        <f>IF('3.Mannschaft'!T28=1,"",'3.Mannschaft'!T18)</f>
        <v>1</v>
      </c>
      <c r="U18" s="366">
        <f>IF('3.Mannschaft'!U28=1,"",'3.Mannschaft'!U18)</f>
        <v>0</v>
      </c>
      <c r="V18" s="368">
        <f>IF('3.Mannschaft'!V28=1,"",'3.Mannschaft'!V18)</f>
        <v>0</v>
      </c>
      <c r="W18" s="365">
        <f>IF('3.Mannschaft'!W28=1,"",'3.Mannschaft'!W18)</f>
        <v>0</v>
      </c>
      <c r="X18" s="365">
        <f>IF('3.Mannschaft'!X28=1,"",'3.Mannschaft'!X18)</f>
        <v>0</v>
      </c>
      <c r="Y18" s="366">
        <f>IF('3.Mannschaft'!Y28=1,"",'3.Mannschaft'!Y18)</f>
        <v>0</v>
      </c>
      <c r="Z18" s="368">
        <f>IF('3.Mannschaft'!Z28=1,"",'3.Mannschaft'!Z18)</f>
        <v>0</v>
      </c>
      <c r="AA18" s="365">
        <f>IF('3.Mannschaft'!AA28=1,"",'3.Mannschaft'!AA18)</f>
        <v>0</v>
      </c>
      <c r="AB18" s="365">
        <f>IF('3.Mannschaft'!AB28=1,"",'3.Mannschaft'!AB18)</f>
        <v>0</v>
      </c>
      <c r="AC18" s="370">
        <f>IF('3.Mannschaft'!AC28=1,"",'3.Mannschaft'!AC18)</f>
        <v>0</v>
      </c>
      <c r="AD18" s="3"/>
    </row>
    <row r="19" spans="1:30" ht="15" customHeight="1">
      <c r="A19" s="4" t="str">
        <f>M1A!A19</f>
        <v>Bahn 12</v>
      </c>
      <c r="B19" s="364">
        <f>IF('3.Mannschaft'!B28=1,"",'3.Mannschaft'!B19)</f>
        <v>1</v>
      </c>
      <c r="C19" s="365">
        <f>IF('3.Mannschaft'!C28=1,"",'3.Mannschaft'!C19)</f>
        <v>1</v>
      </c>
      <c r="D19" s="365">
        <f>IF('3.Mannschaft'!D28=1,"",'3.Mannschaft'!D19)</f>
        <v>1</v>
      </c>
      <c r="E19" s="366">
        <f>IF('3.Mannschaft'!E28=1,"",'3.Mannschaft'!E19)</f>
        <v>0</v>
      </c>
      <c r="F19" s="368">
        <f>IF('3.Mannschaft'!F28=1,"",'3.Mannschaft'!F19)</f>
        <v>1</v>
      </c>
      <c r="G19" s="365">
        <f>IF('3.Mannschaft'!G28=1,"",'3.Mannschaft'!G19)</f>
        <v>1</v>
      </c>
      <c r="H19" s="365">
        <f>IF('3.Mannschaft'!H28=1,"",'3.Mannschaft'!H19)</f>
        <v>1</v>
      </c>
      <c r="I19" s="366">
        <f>IF('3.Mannschaft'!I28=1,"",'3.Mannschaft'!I19)</f>
        <v>0</v>
      </c>
      <c r="J19" s="368">
        <f>IF('3.Mannschaft'!J28=1,"",'3.Mannschaft'!J19)</f>
        <v>1</v>
      </c>
      <c r="K19" s="365" t="str">
        <f>IF('3.Mannschaft'!K28=1,"",'3.Mannschaft'!K19)</f>
        <v/>
      </c>
      <c r="L19" s="365">
        <f>IF('3.Mannschaft'!L28=1,"",'3.Mannschaft'!L19)</f>
        <v>1</v>
      </c>
      <c r="M19" s="366">
        <f>IF('3.Mannschaft'!M28=1,"",'3.Mannschaft'!M19)</f>
        <v>0</v>
      </c>
      <c r="N19" s="368">
        <f>IF('3.Mannschaft'!N28=1,"",'3.Mannschaft'!N19)</f>
        <v>2</v>
      </c>
      <c r="O19" s="365">
        <f>IF('3.Mannschaft'!O28=1,"",'3.Mannschaft'!O19)</f>
        <v>1</v>
      </c>
      <c r="P19" s="365" t="str">
        <f>IF('3.Mannschaft'!P28=1,"",'3.Mannschaft'!P19)</f>
        <v/>
      </c>
      <c r="Q19" s="366">
        <f>IF('3.Mannschaft'!Q28=1,"",'3.Mannschaft'!Q19)</f>
        <v>0</v>
      </c>
      <c r="R19" s="368" t="str">
        <f>IF('3.Mannschaft'!R28=1,"",'3.Mannschaft'!R19)</f>
        <v/>
      </c>
      <c r="S19" s="365">
        <f>IF('3.Mannschaft'!S28=1,"",'3.Mannschaft'!S19)</f>
        <v>2</v>
      </c>
      <c r="T19" s="365">
        <f>IF('3.Mannschaft'!T28=1,"",'3.Mannschaft'!T19)</f>
        <v>1</v>
      </c>
      <c r="U19" s="366">
        <f>IF('3.Mannschaft'!U28=1,"",'3.Mannschaft'!U19)</f>
        <v>0</v>
      </c>
      <c r="V19" s="368">
        <f>IF('3.Mannschaft'!V28=1,"",'3.Mannschaft'!V19)</f>
        <v>0</v>
      </c>
      <c r="W19" s="365">
        <f>IF('3.Mannschaft'!W28=1,"",'3.Mannschaft'!W19)</f>
        <v>0</v>
      </c>
      <c r="X19" s="365">
        <f>IF('3.Mannschaft'!X28=1,"",'3.Mannschaft'!X19)</f>
        <v>0</v>
      </c>
      <c r="Y19" s="366">
        <f>IF('3.Mannschaft'!Y28=1,"",'3.Mannschaft'!Y19)</f>
        <v>0</v>
      </c>
      <c r="Z19" s="368">
        <f>IF('3.Mannschaft'!Z28=1,"",'3.Mannschaft'!Z19)</f>
        <v>0</v>
      </c>
      <c r="AA19" s="365">
        <f>IF('3.Mannschaft'!AA28=1,"",'3.Mannschaft'!AA19)</f>
        <v>0</v>
      </c>
      <c r="AB19" s="365">
        <f>IF('3.Mannschaft'!AB28=1,"",'3.Mannschaft'!AB19)</f>
        <v>0</v>
      </c>
      <c r="AC19" s="370">
        <f>IF('3.Mannschaft'!AC28=1,"",'3.Mannschaft'!AC19)</f>
        <v>0</v>
      </c>
      <c r="AD19" s="3"/>
    </row>
    <row r="20" spans="1:30" ht="15" customHeight="1">
      <c r="A20" s="4" t="str">
        <f>M1A!A20</f>
        <v>Bahn 13</v>
      </c>
      <c r="B20" s="364">
        <f>IF('3.Mannschaft'!B28=1,"",'3.Mannschaft'!B20)</f>
        <v>2</v>
      </c>
      <c r="C20" s="365">
        <f>IF('3.Mannschaft'!C28=1,"",'3.Mannschaft'!C20)</f>
        <v>2</v>
      </c>
      <c r="D20" s="365">
        <f>IF('3.Mannschaft'!D28=1,"",'3.Mannschaft'!D20)</f>
        <v>1</v>
      </c>
      <c r="E20" s="366">
        <f>IF('3.Mannschaft'!E28=1,"",'3.Mannschaft'!E20)</f>
        <v>0</v>
      </c>
      <c r="F20" s="368">
        <f>IF('3.Mannschaft'!F28=1,"",'3.Mannschaft'!F20)</f>
        <v>2</v>
      </c>
      <c r="G20" s="365">
        <f>IF('3.Mannschaft'!G28=1,"",'3.Mannschaft'!G20)</f>
        <v>2</v>
      </c>
      <c r="H20" s="365">
        <f>IF('3.Mannschaft'!H28=1,"",'3.Mannschaft'!H20)</f>
        <v>1</v>
      </c>
      <c r="I20" s="366">
        <f>IF('3.Mannschaft'!I28=1,"",'3.Mannschaft'!I20)</f>
        <v>0</v>
      </c>
      <c r="J20" s="368">
        <f>IF('3.Mannschaft'!J28=1,"",'3.Mannschaft'!J20)</f>
        <v>1</v>
      </c>
      <c r="K20" s="365" t="str">
        <f>IF('3.Mannschaft'!K28=1,"",'3.Mannschaft'!K20)</f>
        <v/>
      </c>
      <c r="L20" s="365">
        <f>IF('3.Mannschaft'!L28=1,"",'3.Mannschaft'!L20)</f>
        <v>1</v>
      </c>
      <c r="M20" s="366">
        <f>IF('3.Mannschaft'!M28=1,"",'3.Mannschaft'!M20)</f>
        <v>0</v>
      </c>
      <c r="N20" s="368">
        <f>IF('3.Mannschaft'!N28=1,"",'3.Mannschaft'!N20)</f>
        <v>2</v>
      </c>
      <c r="O20" s="365">
        <f>IF('3.Mannschaft'!O28=1,"",'3.Mannschaft'!O20)</f>
        <v>1</v>
      </c>
      <c r="P20" s="365" t="str">
        <f>IF('3.Mannschaft'!P28=1,"",'3.Mannschaft'!P20)</f>
        <v/>
      </c>
      <c r="Q20" s="366">
        <f>IF('3.Mannschaft'!Q28=1,"",'3.Mannschaft'!Q20)</f>
        <v>0</v>
      </c>
      <c r="R20" s="368" t="str">
        <f>IF('3.Mannschaft'!R28=1,"",'3.Mannschaft'!R20)</f>
        <v/>
      </c>
      <c r="S20" s="365">
        <f>IF('3.Mannschaft'!S28=1,"",'3.Mannschaft'!S20)</f>
        <v>2</v>
      </c>
      <c r="T20" s="365">
        <f>IF('3.Mannschaft'!T28=1,"",'3.Mannschaft'!T20)</f>
        <v>2</v>
      </c>
      <c r="U20" s="366">
        <f>IF('3.Mannschaft'!U28=1,"",'3.Mannschaft'!U20)</f>
        <v>0</v>
      </c>
      <c r="V20" s="368">
        <f>IF('3.Mannschaft'!V28=1,"",'3.Mannschaft'!V20)</f>
        <v>0</v>
      </c>
      <c r="W20" s="365">
        <f>IF('3.Mannschaft'!W28=1,"",'3.Mannschaft'!W20)</f>
        <v>0</v>
      </c>
      <c r="X20" s="365">
        <f>IF('3.Mannschaft'!X28=1,"",'3.Mannschaft'!X20)</f>
        <v>0</v>
      </c>
      <c r="Y20" s="366">
        <f>IF('3.Mannschaft'!Y28=1,"",'3.Mannschaft'!Y20)</f>
        <v>0</v>
      </c>
      <c r="Z20" s="368">
        <f>IF('3.Mannschaft'!Z28=1,"",'3.Mannschaft'!Z20)</f>
        <v>0</v>
      </c>
      <c r="AA20" s="365">
        <f>IF('3.Mannschaft'!AA28=1,"",'3.Mannschaft'!AA20)</f>
        <v>0</v>
      </c>
      <c r="AB20" s="365">
        <f>IF('3.Mannschaft'!AB28=1,"",'3.Mannschaft'!AB20)</f>
        <v>0</v>
      </c>
      <c r="AC20" s="370">
        <f>IF('3.Mannschaft'!AC28=1,"",'3.Mannschaft'!AC20)</f>
        <v>0</v>
      </c>
      <c r="AD20" s="3"/>
    </row>
    <row r="21" spans="1:30" ht="15" customHeight="1">
      <c r="A21" s="4" t="str">
        <f>M1A!A21</f>
        <v>Bahn 14</v>
      </c>
      <c r="B21" s="364">
        <f>IF('3.Mannschaft'!B28=1,"",'3.Mannschaft'!B21)</f>
        <v>1</v>
      </c>
      <c r="C21" s="365">
        <f>IF('3.Mannschaft'!C28=1,"",'3.Mannschaft'!C21)</f>
        <v>2</v>
      </c>
      <c r="D21" s="365">
        <f>IF('3.Mannschaft'!D28=1,"",'3.Mannschaft'!D21)</f>
        <v>1</v>
      </c>
      <c r="E21" s="366">
        <f>IF('3.Mannschaft'!E28=1,"",'3.Mannschaft'!E21)</f>
        <v>0</v>
      </c>
      <c r="F21" s="368">
        <f>IF('3.Mannschaft'!F28=1,"",'3.Mannschaft'!F21)</f>
        <v>1</v>
      </c>
      <c r="G21" s="365">
        <f>IF('3.Mannschaft'!G28=1,"",'3.Mannschaft'!G21)</f>
        <v>1</v>
      </c>
      <c r="H21" s="365">
        <f>IF('3.Mannschaft'!H28=1,"",'3.Mannschaft'!H21)</f>
        <v>1</v>
      </c>
      <c r="I21" s="366">
        <f>IF('3.Mannschaft'!I28=1,"",'3.Mannschaft'!I21)</f>
        <v>0</v>
      </c>
      <c r="J21" s="368">
        <f>IF('3.Mannschaft'!J28=1,"",'3.Mannschaft'!J21)</f>
        <v>1</v>
      </c>
      <c r="K21" s="365" t="str">
        <f>IF('3.Mannschaft'!K28=1,"",'3.Mannschaft'!K21)</f>
        <v/>
      </c>
      <c r="L21" s="365">
        <f>IF('3.Mannschaft'!L28=1,"",'3.Mannschaft'!L21)</f>
        <v>2</v>
      </c>
      <c r="M21" s="366">
        <f>IF('3.Mannschaft'!M28=1,"",'3.Mannschaft'!M21)</f>
        <v>0</v>
      </c>
      <c r="N21" s="368">
        <f>IF('3.Mannschaft'!N28=1,"",'3.Mannschaft'!N21)</f>
        <v>1</v>
      </c>
      <c r="O21" s="365">
        <f>IF('3.Mannschaft'!O28=1,"",'3.Mannschaft'!O21)</f>
        <v>1</v>
      </c>
      <c r="P21" s="365" t="str">
        <f>IF('3.Mannschaft'!P28=1,"",'3.Mannschaft'!P21)</f>
        <v/>
      </c>
      <c r="Q21" s="366">
        <f>IF('3.Mannschaft'!Q28=1,"",'3.Mannschaft'!Q21)</f>
        <v>0</v>
      </c>
      <c r="R21" s="368" t="str">
        <f>IF('3.Mannschaft'!R28=1,"",'3.Mannschaft'!R21)</f>
        <v/>
      </c>
      <c r="S21" s="365">
        <f>IF('3.Mannschaft'!S28=1,"",'3.Mannschaft'!S21)</f>
        <v>1</v>
      </c>
      <c r="T21" s="365">
        <f>IF('3.Mannschaft'!T28=1,"",'3.Mannschaft'!T21)</f>
        <v>1</v>
      </c>
      <c r="U21" s="366">
        <f>IF('3.Mannschaft'!U28=1,"",'3.Mannschaft'!U21)</f>
        <v>0</v>
      </c>
      <c r="V21" s="368">
        <f>IF('3.Mannschaft'!V28=1,"",'3.Mannschaft'!V21)</f>
        <v>0</v>
      </c>
      <c r="W21" s="365">
        <f>IF('3.Mannschaft'!W28=1,"",'3.Mannschaft'!W21)</f>
        <v>0</v>
      </c>
      <c r="X21" s="365">
        <f>IF('3.Mannschaft'!X28=1,"",'3.Mannschaft'!X21)</f>
        <v>0</v>
      </c>
      <c r="Y21" s="366">
        <f>IF('3.Mannschaft'!Y28=1,"",'3.Mannschaft'!Y21)</f>
        <v>0</v>
      </c>
      <c r="Z21" s="368">
        <f>IF('3.Mannschaft'!Z28=1,"",'3.Mannschaft'!Z21)</f>
        <v>0</v>
      </c>
      <c r="AA21" s="365">
        <f>IF('3.Mannschaft'!AA28=1,"",'3.Mannschaft'!AA21)</f>
        <v>0</v>
      </c>
      <c r="AB21" s="365">
        <f>IF('3.Mannschaft'!AB28=1,"",'3.Mannschaft'!AB21)</f>
        <v>0</v>
      </c>
      <c r="AC21" s="370">
        <f>IF('3.Mannschaft'!AC28=1,"",'3.Mannschaft'!AC21)</f>
        <v>0</v>
      </c>
      <c r="AD21" s="3"/>
    </row>
    <row r="22" spans="1:30" ht="15" customHeight="1">
      <c r="A22" s="4" t="str">
        <f>M1A!A22</f>
        <v>Bahn 15</v>
      </c>
      <c r="B22" s="364">
        <f>IF('3.Mannschaft'!B28=1,"",'3.Mannschaft'!B22)</f>
        <v>1</v>
      </c>
      <c r="C22" s="365">
        <f>IF('3.Mannschaft'!C28=1,"",'3.Mannschaft'!C22)</f>
        <v>1</v>
      </c>
      <c r="D22" s="365">
        <f>IF('3.Mannschaft'!D28=1,"",'3.Mannschaft'!D22)</f>
        <v>2</v>
      </c>
      <c r="E22" s="366">
        <f>IF('3.Mannschaft'!E28=1,"",'3.Mannschaft'!E22)</f>
        <v>0</v>
      </c>
      <c r="F22" s="368">
        <f>IF('3.Mannschaft'!F28=1,"",'3.Mannschaft'!F22)</f>
        <v>2</v>
      </c>
      <c r="G22" s="365">
        <f>IF('3.Mannschaft'!G28=1,"",'3.Mannschaft'!G22)</f>
        <v>2</v>
      </c>
      <c r="H22" s="365">
        <f>IF('3.Mannschaft'!H28=1,"",'3.Mannschaft'!H22)</f>
        <v>1</v>
      </c>
      <c r="I22" s="366">
        <f>IF('3.Mannschaft'!I28=1,"",'3.Mannschaft'!I22)</f>
        <v>0</v>
      </c>
      <c r="J22" s="368">
        <f>IF('3.Mannschaft'!J28=1,"",'3.Mannschaft'!J22)</f>
        <v>2</v>
      </c>
      <c r="K22" s="365" t="str">
        <f>IF('3.Mannschaft'!K28=1,"",'3.Mannschaft'!K22)</f>
        <v/>
      </c>
      <c r="L22" s="365">
        <f>IF('3.Mannschaft'!L28=1,"",'3.Mannschaft'!L22)</f>
        <v>1</v>
      </c>
      <c r="M22" s="366">
        <f>IF('3.Mannschaft'!M28=1,"",'3.Mannschaft'!M22)</f>
        <v>0</v>
      </c>
      <c r="N22" s="368">
        <f>IF('3.Mannschaft'!N28=1,"",'3.Mannschaft'!N22)</f>
        <v>1</v>
      </c>
      <c r="O22" s="365">
        <f>IF('3.Mannschaft'!O28=1,"",'3.Mannschaft'!O22)</f>
        <v>2</v>
      </c>
      <c r="P22" s="365" t="str">
        <f>IF('3.Mannschaft'!P28=1,"",'3.Mannschaft'!P22)</f>
        <v/>
      </c>
      <c r="Q22" s="366">
        <f>IF('3.Mannschaft'!Q28=1,"",'3.Mannschaft'!Q22)</f>
        <v>0</v>
      </c>
      <c r="R22" s="368" t="str">
        <f>IF('3.Mannschaft'!R28=1,"",'3.Mannschaft'!R22)</f>
        <v/>
      </c>
      <c r="S22" s="365">
        <f>IF('3.Mannschaft'!S28=1,"",'3.Mannschaft'!S22)</f>
        <v>1</v>
      </c>
      <c r="T22" s="365">
        <f>IF('3.Mannschaft'!T28=1,"",'3.Mannschaft'!T22)</f>
        <v>1</v>
      </c>
      <c r="U22" s="366">
        <f>IF('3.Mannschaft'!U28=1,"",'3.Mannschaft'!U22)</f>
        <v>0</v>
      </c>
      <c r="V22" s="368">
        <f>IF('3.Mannschaft'!V28=1,"",'3.Mannschaft'!V22)</f>
        <v>0</v>
      </c>
      <c r="W22" s="365">
        <f>IF('3.Mannschaft'!W28=1,"",'3.Mannschaft'!W22)</f>
        <v>0</v>
      </c>
      <c r="X22" s="365">
        <f>IF('3.Mannschaft'!X28=1,"",'3.Mannschaft'!X22)</f>
        <v>0</v>
      </c>
      <c r="Y22" s="366">
        <f>IF('3.Mannschaft'!Y28=1,"",'3.Mannschaft'!Y22)</f>
        <v>0</v>
      </c>
      <c r="Z22" s="368">
        <f>IF('3.Mannschaft'!Z28=1,"",'3.Mannschaft'!Z22)</f>
        <v>0</v>
      </c>
      <c r="AA22" s="365">
        <f>IF('3.Mannschaft'!AA28=1,"",'3.Mannschaft'!AA22)</f>
        <v>0</v>
      </c>
      <c r="AB22" s="365">
        <f>IF('3.Mannschaft'!AB28=1,"",'3.Mannschaft'!AB22)</f>
        <v>0</v>
      </c>
      <c r="AC22" s="370">
        <f>IF('3.Mannschaft'!AC28=1,"",'3.Mannschaft'!AC22)</f>
        <v>0</v>
      </c>
      <c r="AD22" s="3"/>
    </row>
    <row r="23" spans="1:30" ht="15" customHeight="1">
      <c r="A23" s="4" t="str">
        <f>M1A!A23</f>
        <v>Bahn 16</v>
      </c>
      <c r="B23" s="364">
        <f>IF('3.Mannschaft'!B28=1,"",'3.Mannschaft'!B23)</f>
        <v>2</v>
      </c>
      <c r="C23" s="365">
        <f>IF('3.Mannschaft'!C28=1,"",'3.Mannschaft'!C23)</f>
        <v>1</v>
      </c>
      <c r="D23" s="365">
        <f>IF('3.Mannschaft'!D28=1,"",'3.Mannschaft'!D23)</f>
        <v>2</v>
      </c>
      <c r="E23" s="366">
        <f>IF('3.Mannschaft'!E28=1,"",'3.Mannschaft'!E23)</f>
        <v>0</v>
      </c>
      <c r="F23" s="368">
        <f>IF('3.Mannschaft'!F28=1,"",'3.Mannschaft'!F23)</f>
        <v>2</v>
      </c>
      <c r="G23" s="365">
        <f>IF('3.Mannschaft'!G28=1,"",'3.Mannschaft'!G23)</f>
        <v>1</v>
      </c>
      <c r="H23" s="365">
        <f>IF('3.Mannschaft'!H28=1,"",'3.Mannschaft'!H23)</f>
        <v>1</v>
      </c>
      <c r="I23" s="366">
        <f>IF('3.Mannschaft'!I28=1,"",'3.Mannschaft'!I23)</f>
        <v>0</v>
      </c>
      <c r="J23" s="368">
        <f>IF('3.Mannschaft'!J28=1,"",'3.Mannschaft'!J23)</f>
        <v>2</v>
      </c>
      <c r="K23" s="365" t="str">
        <f>IF('3.Mannschaft'!K28=1,"",'3.Mannschaft'!K23)</f>
        <v/>
      </c>
      <c r="L23" s="365">
        <f>IF('3.Mannschaft'!L28=1,"",'3.Mannschaft'!L23)</f>
        <v>2</v>
      </c>
      <c r="M23" s="366">
        <f>IF('3.Mannschaft'!M28=1,"",'3.Mannschaft'!M23)</f>
        <v>0</v>
      </c>
      <c r="N23" s="368">
        <f>IF('3.Mannschaft'!N28=1,"",'3.Mannschaft'!N23)</f>
        <v>2</v>
      </c>
      <c r="O23" s="365">
        <f>IF('3.Mannschaft'!O28=1,"",'3.Mannschaft'!O23)</f>
        <v>2</v>
      </c>
      <c r="P23" s="365" t="str">
        <f>IF('3.Mannschaft'!P28=1,"",'3.Mannschaft'!P23)</f>
        <v/>
      </c>
      <c r="Q23" s="366">
        <f>IF('3.Mannschaft'!Q28=1,"",'3.Mannschaft'!Q23)</f>
        <v>0</v>
      </c>
      <c r="R23" s="368" t="str">
        <f>IF('3.Mannschaft'!R28=1,"",'3.Mannschaft'!R23)</f>
        <v/>
      </c>
      <c r="S23" s="365">
        <f>IF('3.Mannschaft'!S28=1,"",'3.Mannschaft'!S23)</f>
        <v>2</v>
      </c>
      <c r="T23" s="365">
        <f>IF('3.Mannschaft'!T28=1,"",'3.Mannschaft'!T23)</f>
        <v>2</v>
      </c>
      <c r="U23" s="366">
        <f>IF('3.Mannschaft'!U28=1,"",'3.Mannschaft'!U23)</f>
        <v>0</v>
      </c>
      <c r="V23" s="368">
        <f>IF('3.Mannschaft'!V28=1,"",'3.Mannschaft'!V23)</f>
        <v>0</v>
      </c>
      <c r="W23" s="365">
        <f>IF('3.Mannschaft'!W28=1,"",'3.Mannschaft'!W23)</f>
        <v>0</v>
      </c>
      <c r="X23" s="365">
        <f>IF('3.Mannschaft'!X28=1,"",'3.Mannschaft'!X23)</f>
        <v>0</v>
      </c>
      <c r="Y23" s="366">
        <f>IF('3.Mannschaft'!Y28=1,"",'3.Mannschaft'!Y23)</f>
        <v>0</v>
      </c>
      <c r="Z23" s="368">
        <f>IF('3.Mannschaft'!Z28=1,"",'3.Mannschaft'!Z23)</f>
        <v>0</v>
      </c>
      <c r="AA23" s="365">
        <f>IF('3.Mannschaft'!AA28=1,"",'3.Mannschaft'!AA23)</f>
        <v>0</v>
      </c>
      <c r="AB23" s="365">
        <f>IF('3.Mannschaft'!AB28=1,"",'3.Mannschaft'!AB23)</f>
        <v>0</v>
      </c>
      <c r="AC23" s="370">
        <f>IF('3.Mannschaft'!AC28=1,"",'3.Mannschaft'!AC23)</f>
        <v>0</v>
      </c>
      <c r="AD23" s="3"/>
    </row>
    <row r="24" spans="1:30" ht="15" customHeight="1">
      <c r="A24" s="4" t="str">
        <f>M1A!A24</f>
        <v>Bahn 17</v>
      </c>
      <c r="B24" s="364">
        <f>IF('3.Mannschaft'!B28=1,"",'3.Mannschaft'!B24)</f>
        <v>1</v>
      </c>
      <c r="C24" s="365">
        <f>IF('3.Mannschaft'!C28=1,"",'3.Mannschaft'!C24)</f>
        <v>2</v>
      </c>
      <c r="D24" s="365">
        <f>IF('3.Mannschaft'!D28=1,"",'3.Mannschaft'!D24)</f>
        <v>2</v>
      </c>
      <c r="E24" s="366">
        <f>IF('3.Mannschaft'!E28=1,"",'3.Mannschaft'!E24)</f>
        <v>0</v>
      </c>
      <c r="F24" s="368">
        <f>IF('3.Mannschaft'!F28=1,"",'3.Mannschaft'!F24)</f>
        <v>2</v>
      </c>
      <c r="G24" s="365">
        <f>IF('3.Mannschaft'!G28=1,"",'3.Mannschaft'!G24)</f>
        <v>2</v>
      </c>
      <c r="H24" s="365">
        <f>IF('3.Mannschaft'!H28=1,"",'3.Mannschaft'!H24)</f>
        <v>1</v>
      </c>
      <c r="I24" s="366">
        <f>IF('3.Mannschaft'!I28=1,"",'3.Mannschaft'!I24)</f>
        <v>0</v>
      </c>
      <c r="J24" s="368">
        <f>IF('3.Mannschaft'!J28=1,"",'3.Mannschaft'!J24)</f>
        <v>2</v>
      </c>
      <c r="K24" s="365" t="str">
        <f>IF('3.Mannschaft'!K28=1,"",'3.Mannschaft'!K24)</f>
        <v/>
      </c>
      <c r="L24" s="365">
        <f>IF('3.Mannschaft'!L28=1,"",'3.Mannschaft'!L24)</f>
        <v>2</v>
      </c>
      <c r="M24" s="366">
        <f>IF('3.Mannschaft'!M28=1,"",'3.Mannschaft'!M24)</f>
        <v>0</v>
      </c>
      <c r="N24" s="368">
        <f>IF('3.Mannschaft'!N28=1,"",'3.Mannschaft'!N24)</f>
        <v>2</v>
      </c>
      <c r="O24" s="365">
        <f>IF('3.Mannschaft'!O28=1,"",'3.Mannschaft'!O24)</f>
        <v>2</v>
      </c>
      <c r="P24" s="365" t="str">
        <f>IF('3.Mannschaft'!P28=1,"",'3.Mannschaft'!P24)</f>
        <v/>
      </c>
      <c r="Q24" s="366">
        <f>IF('3.Mannschaft'!Q28=1,"",'3.Mannschaft'!Q24)</f>
        <v>0</v>
      </c>
      <c r="R24" s="368" t="str">
        <f>IF('3.Mannschaft'!R28=1,"",'3.Mannschaft'!R24)</f>
        <v/>
      </c>
      <c r="S24" s="365">
        <f>IF('3.Mannschaft'!S28=1,"",'3.Mannschaft'!S24)</f>
        <v>2</v>
      </c>
      <c r="T24" s="365">
        <f>IF('3.Mannschaft'!T28=1,"",'3.Mannschaft'!T24)</f>
        <v>3</v>
      </c>
      <c r="U24" s="366">
        <f>IF('3.Mannschaft'!U28=1,"",'3.Mannschaft'!U24)</f>
        <v>0</v>
      </c>
      <c r="V24" s="368">
        <f>IF('3.Mannschaft'!V28=1,"",'3.Mannschaft'!V24)</f>
        <v>0</v>
      </c>
      <c r="W24" s="365">
        <f>IF('3.Mannschaft'!W28=1,"",'3.Mannschaft'!W24)</f>
        <v>0</v>
      </c>
      <c r="X24" s="365">
        <f>IF('3.Mannschaft'!X28=1,"",'3.Mannschaft'!X24)</f>
        <v>0</v>
      </c>
      <c r="Y24" s="366">
        <f>IF('3.Mannschaft'!Y28=1,"",'3.Mannschaft'!Y24)</f>
        <v>0</v>
      </c>
      <c r="Z24" s="368">
        <f>IF('3.Mannschaft'!Z28=1,"",'3.Mannschaft'!Z24)</f>
        <v>0</v>
      </c>
      <c r="AA24" s="365">
        <f>IF('3.Mannschaft'!AA28=1,"",'3.Mannschaft'!AA24)</f>
        <v>0</v>
      </c>
      <c r="AB24" s="365">
        <f>IF('3.Mannschaft'!AB28=1,"",'3.Mannschaft'!AB24)</f>
        <v>0</v>
      </c>
      <c r="AC24" s="370">
        <f>IF('3.Mannschaft'!AC28=1,"",'3.Mannschaft'!AC24)</f>
        <v>0</v>
      </c>
      <c r="AD24" s="3"/>
    </row>
    <row r="25" spans="1:30" ht="15" customHeight="1" thickBot="1">
      <c r="A25" s="4" t="str">
        <f>M1A!A25</f>
        <v>Bahn 18</v>
      </c>
      <c r="B25" s="377">
        <f>IF('3.Mannschaft'!B28=1,"",'3.Mannschaft'!B25)</f>
        <v>2</v>
      </c>
      <c r="C25" s="378">
        <f>IF('3.Mannschaft'!C28=1,"",'3.Mannschaft'!C25)</f>
        <v>1</v>
      </c>
      <c r="D25" s="378">
        <f>IF('3.Mannschaft'!D28=1,"",'3.Mannschaft'!D25)</f>
        <v>2</v>
      </c>
      <c r="E25" s="379">
        <f>IF('3.Mannschaft'!E28=1,"",'3.Mannschaft'!E25)</f>
        <v>0</v>
      </c>
      <c r="F25" s="380">
        <f>IF('3.Mannschaft'!F28=1,"",'3.Mannschaft'!F25)</f>
        <v>2</v>
      </c>
      <c r="G25" s="378">
        <f>IF('3.Mannschaft'!G28=1,"",'3.Mannschaft'!G25)</f>
        <v>3</v>
      </c>
      <c r="H25" s="378">
        <f>IF('3.Mannschaft'!H28=1,"",'3.Mannschaft'!H25)</f>
        <v>1</v>
      </c>
      <c r="I25" s="379">
        <f>IF('3.Mannschaft'!I28=1,"",'3.Mannschaft'!I25)</f>
        <v>0</v>
      </c>
      <c r="J25" s="380">
        <f>IF('3.Mannschaft'!J28=1,"",'3.Mannschaft'!J25)</f>
        <v>1</v>
      </c>
      <c r="K25" s="378" t="str">
        <f>IF('3.Mannschaft'!K28=1,"",'3.Mannschaft'!K25)</f>
        <v/>
      </c>
      <c r="L25" s="378">
        <f>IF('3.Mannschaft'!L28=1,"",'3.Mannschaft'!L25)</f>
        <v>1</v>
      </c>
      <c r="M25" s="379">
        <f>IF('3.Mannschaft'!M28=1,"",'3.Mannschaft'!M25)</f>
        <v>0</v>
      </c>
      <c r="N25" s="380">
        <f>IF('3.Mannschaft'!N28=1,"",'3.Mannschaft'!N25)</f>
        <v>1</v>
      </c>
      <c r="O25" s="378">
        <f>IF('3.Mannschaft'!O28=1,"",'3.Mannschaft'!O25)</f>
        <v>2</v>
      </c>
      <c r="P25" s="378" t="str">
        <f>IF('3.Mannschaft'!P28=1,"",'3.Mannschaft'!P25)</f>
        <v/>
      </c>
      <c r="Q25" s="379">
        <f>IF('3.Mannschaft'!Q28=1,"",'3.Mannschaft'!Q25)</f>
        <v>0</v>
      </c>
      <c r="R25" s="380" t="str">
        <f>IF('3.Mannschaft'!R28=1,"",'3.Mannschaft'!R25)</f>
        <v/>
      </c>
      <c r="S25" s="378">
        <f>IF('3.Mannschaft'!S28=1,"",'3.Mannschaft'!S25)</f>
        <v>4</v>
      </c>
      <c r="T25" s="378">
        <f>IF('3.Mannschaft'!T28=1,"",'3.Mannschaft'!T25)</f>
        <v>4</v>
      </c>
      <c r="U25" s="379">
        <f>IF('3.Mannschaft'!U28=1,"",'3.Mannschaft'!U25)</f>
        <v>0</v>
      </c>
      <c r="V25" s="380">
        <f>IF('3.Mannschaft'!V28=1,"",'3.Mannschaft'!V25)</f>
        <v>0</v>
      </c>
      <c r="W25" s="378">
        <f>IF('3.Mannschaft'!W28=1,"",'3.Mannschaft'!W25)</f>
        <v>0</v>
      </c>
      <c r="X25" s="378">
        <f>IF('3.Mannschaft'!X28=1,"",'3.Mannschaft'!X25)</f>
        <v>0</v>
      </c>
      <c r="Y25" s="379">
        <f>IF('3.Mannschaft'!Y28=1,"",'3.Mannschaft'!Y25)</f>
        <v>0</v>
      </c>
      <c r="Z25" s="380">
        <f>IF('3.Mannschaft'!Z28=1,"",'3.Mannschaft'!Z25)</f>
        <v>0</v>
      </c>
      <c r="AA25" s="378">
        <f>IF('3.Mannschaft'!AA28=1,"",'3.Mannschaft'!AA25)</f>
        <v>0</v>
      </c>
      <c r="AB25" s="378">
        <f>IF('3.Mannschaft'!AB28=1,"",'3.Mannschaft'!AB25)</f>
        <v>0</v>
      </c>
      <c r="AC25" s="381">
        <f>IF('3.Mannschaft'!AC28=1,"",'3.Mannschaft'!AC25)</f>
        <v>0</v>
      </c>
      <c r="AD25" s="3"/>
    </row>
    <row r="26" spans="1:30" ht="15" customHeight="1" thickBot="1">
      <c r="A26" s="2"/>
      <c r="B26" s="387">
        <f>IF('3.Mannschaft'!B28=1,"",'3.Mannschaft'!B26)</f>
        <v>32</v>
      </c>
      <c r="C26" s="388">
        <f>IF('3.Mannschaft'!C28=1,"",'3.Mannschaft'!C26)</f>
        <v>33</v>
      </c>
      <c r="D26" s="388">
        <f>IF('3.Mannschaft'!D28=1,"",'3.Mannschaft'!D26)</f>
        <v>31</v>
      </c>
      <c r="E26" s="389" t="str">
        <f>IF('3.Mannschaft'!E28=1,"",'3.Mannschaft'!E26)</f>
        <v/>
      </c>
      <c r="F26" s="390">
        <f>IF('3.Mannschaft'!F28=1,"",'3.Mannschaft'!F26)</f>
        <v>28</v>
      </c>
      <c r="G26" s="388">
        <f>IF('3.Mannschaft'!G28=1,"",'3.Mannschaft'!G26)</f>
        <v>28</v>
      </c>
      <c r="H26" s="388">
        <f>IF('3.Mannschaft'!H28=1,"",'3.Mannschaft'!H26)</f>
        <v>25</v>
      </c>
      <c r="I26" s="389" t="str">
        <f>IF('3.Mannschaft'!I28=1,"",'3.Mannschaft'!I26)</f>
        <v/>
      </c>
      <c r="J26" s="390">
        <f>IF('3.Mannschaft'!J28=1,"",'3.Mannschaft'!J26)</f>
        <v>28</v>
      </c>
      <c r="K26" s="388" t="str">
        <f>IF('3.Mannschaft'!K28=1,"",'3.Mannschaft'!K26)</f>
        <v/>
      </c>
      <c r="L26" s="388">
        <f>IF('3.Mannschaft'!L28=1,"",'3.Mannschaft'!L26)</f>
        <v>30</v>
      </c>
      <c r="M26" s="389" t="str">
        <f>IF('3.Mannschaft'!M28=1,"",'3.Mannschaft'!M26)</f>
        <v/>
      </c>
      <c r="N26" s="390">
        <f>IF('3.Mannschaft'!N28=1,"",'3.Mannschaft'!N26)</f>
        <v>29</v>
      </c>
      <c r="O26" s="388">
        <f>IF('3.Mannschaft'!O28=1,"",'3.Mannschaft'!O26)</f>
        <v>28</v>
      </c>
      <c r="P26" s="388" t="str">
        <f>IF('3.Mannschaft'!P28=1,"",'3.Mannschaft'!P26)</f>
        <v/>
      </c>
      <c r="Q26" s="389" t="str">
        <f>IF('3.Mannschaft'!Q28=1,"",'3.Mannschaft'!Q26)</f>
        <v/>
      </c>
      <c r="R26" s="390" t="str">
        <f>IF('3.Mannschaft'!R28=1,"",'3.Mannschaft'!R26)</f>
        <v/>
      </c>
      <c r="S26" s="388">
        <f>IF('3.Mannschaft'!S28=1,"",'3.Mannschaft'!S26)</f>
        <v>33</v>
      </c>
      <c r="T26" s="388">
        <f>IF('3.Mannschaft'!T28=1,"",'3.Mannschaft'!T26)</f>
        <v>28</v>
      </c>
      <c r="U26" s="389" t="str">
        <f>IF('3.Mannschaft'!U28=1,"",'3.Mannschaft'!U26)</f>
        <v/>
      </c>
      <c r="V26" s="390" t="str">
        <f>IF('3.Mannschaft'!V28=1,"",'3.Mannschaft'!V26)</f>
        <v/>
      </c>
      <c r="W26" s="388" t="str">
        <f>IF('3.Mannschaft'!W28=1,"",'3.Mannschaft'!W26)</f>
        <v/>
      </c>
      <c r="X26" s="388" t="str">
        <f>IF('3.Mannschaft'!X28=1,"",'3.Mannschaft'!X26)</f>
        <v/>
      </c>
      <c r="Y26" s="389" t="str">
        <f>IF('3.Mannschaft'!Y28=1,"",'3.Mannschaft'!Y26)</f>
        <v/>
      </c>
      <c r="Z26" s="390" t="str">
        <f>IF('3.Mannschaft'!Z28=1,"",'3.Mannschaft'!Z26)</f>
        <v/>
      </c>
      <c r="AA26" s="388" t="str">
        <f>IF('3.Mannschaft'!AA28=1,"",'3.Mannschaft'!AA26)</f>
        <v/>
      </c>
      <c r="AB26" s="388" t="str">
        <f>IF('3.Mannschaft'!AB28=1,"",'3.Mannschaft'!AB26)</f>
        <v/>
      </c>
      <c r="AC26" s="391" t="str">
        <f>IF('3.Mannschaft'!AC28=1,"",'3.Mannschaft'!AC26)</f>
        <v/>
      </c>
      <c r="AD26" s="3"/>
    </row>
    <row r="27" spans="1:30" ht="15" customHeight="1">
      <c r="A27" s="2" t="str">
        <f>M1A!A27</f>
        <v>Teamstafen</v>
      </c>
      <c r="B27" s="382" t="str">
        <f>IF('3.Mannschaft'!B27,'3.Mannschaft'!B27,"")</f>
        <v/>
      </c>
      <c r="C27" s="383" t="str">
        <f>IF('3.Mannschaft'!C27,'3.Mannschaft'!C27,"")</f>
        <v/>
      </c>
      <c r="D27" s="383" t="str">
        <f>IF('3.Mannschaft'!D27,'3.Mannschaft'!D27,"")</f>
        <v/>
      </c>
      <c r="E27" s="384" t="str">
        <f>IF('3.Mannschaft'!E27,'3.Mannschaft'!E27,"")</f>
        <v/>
      </c>
      <c r="F27" s="385" t="str">
        <f>IF('3.Mannschaft'!F27,'3.Mannschaft'!F27,"")</f>
        <v/>
      </c>
      <c r="G27" s="383" t="str">
        <f>IF('3.Mannschaft'!G27,'3.Mannschaft'!G27,"")</f>
        <v/>
      </c>
      <c r="H27" s="383" t="str">
        <f>IF('3.Mannschaft'!H27,'3.Mannschaft'!H27,"")</f>
        <v/>
      </c>
      <c r="I27" s="384" t="str">
        <f>IF('3.Mannschaft'!I27,'3.Mannschaft'!I27,"")</f>
        <v/>
      </c>
      <c r="J27" s="385" t="str">
        <f>IF('3.Mannschaft'!J27,'3.Mannschaft'!J27,"")</f>
        <v/>
      </c>
      <c r="K27" s="383" t="str">
        <f>IF('3.Mannschaft'!K27,'3.Mannschaft'!K27,"")</f>
        <v/>
      </c>
      <c r="L27" s="383" t="str">
        <f>IF('3.Mannschaft'!L27,'3.Mannschaft'!L27,"")</f>
        <v/>
      </c>
      <c r="M27" s="384" t="str">
        <f>IF('3.Mannschaft'!M27,'3.Mannschaft'!M27,"")</f>
        <v/>
      </c>
      <c r="N27" s="385" t="str">
        <f>IF('3.Mannschaft'!N27,'3.Mannschaft'!N27,"")</f>
        <v/>
      </c>
      <c r="O27" s="383" t="str">
        <f>IF('3.Mannschaft'!O27,'3.Mannschaft'!O27,"")</f>
        <v/>
      </c>
      <c r="P27" s="383" t="str">
        <f>IF('3.Mannschaft'!P27,'3.Mannschaft'!P27,"")</f>
        <v/>
      </c>
      <c r="Q27" s="384" t="str">
        <f>IF('3.Mannschaft'!Q27,'3.Mannschaft'!Q27,"")</f>
        <v/>
      </c>
      <c r="R27" s="385" t="str">
        <f>IF('3.Mannschaft'!R27,'3.Mannschaft'!R27,"")</f>
        <v/>
      </c>
      <c r="S27" s="383" t="str">
        <f>IF('3.Mannschaft'!S27,'3.Mannschaft'!S27,"")</f>
        <v/>
      </c>
      <c r="T27" s="383" t="str">
        <f>IF('3.Mannschaft'!T27,'3.Mannschaft'!T27,"")</f>
        <v/>
      </c>
      <c r="U27" s="384" t="str">
        <f>IF('3.Mannschaft'!U27,'3.Mannschaft'!U27,"")</f>
        <v/>
      </c>
      <c r="V27" s="385" t="str">
        <f>IF('3.Mannschaft'!V27,'3.Mannschaft'!V27,"")</f>
        <v/>
      </c>
      <c r="W27" s="383" t="str">
        <f>IF('3.Mannschaft'!W27,'3.Mannschaft'!W27,"")</f>
        <v/>
      </c>
      <c r="X27" s="383" t="str">
        <f>IF('3.Mannschaft'!X27,'3.Mannschaft'!X27,"")</f>
        <v/>
      </c>
      <c r="Y27" s="384" t="str">
        <f>IF('3.Mannschaft'!Y27,'3.Mannschaft'!Y27,"")</f>
        <v/>
      </c>
      <c r="Z27" s="385" t="str">
        <f>IF('3.Mannschaft'!Z27,'3.Mannschaft'!Z27,"")</f>
        <v/>
      </c>
      <c r="AA27" s="383" t="str">
        <f>IF('3.Mannschaft'!AA27,'3.Mannschaft'!AA27,"")</f>
        <v/>
      </c>
      <c r="AB27" s="383" t="str">
        <f>IF('3.Mannschaft'!AB27,'3.Mannschaft'!AB27,"")</f>
        <v/>
      </c>
      <c r="AC27" s="386" t="str">
        <f>IF('3.Mannschaft'!AC27,'3.Mannschaft'!AC27,"")</f>
        <v/>
      </c>
      <c r="AD27" s="3"/>
    </row>
    <row r="28" spans="1:30" ht="26.25" thickBot="1">
      <c r="A28" s="353" t="str">
        <f>M1A!A28</f>
        <v>1= keine
Mannschaftsw.</v>
      </c>
      <c r="B28" s="377" t="str">
        <f>IF('3.Mannschaft'!B28,'3.Mannschaft'!B28,"")</f>
        <v/>
      </c>
      <c r="C28" s="378" t="str">
        <f>IF('3.Mannschaft'!C28,'3.Mannschaft'!C28,"")</f>
        <v/>
      </c>
      <c r="D28" s="378" t="str">
        <f>IF('3.Mannschaft'!D28,'3.Mannschaft'!D28,"")</f>
        <v/>
      </c>
      <c r="E28" s="379" t="str">
        <f>IF('3.Mannschaft'!E28,'3.Mannschaft'!E28,"")</f>
        <v/>
      </c>
      <c r="F28" s="380" t="str">
        <f>IF('3.Mannschaft'!F28,'3.Mannschaft'!F28,"")</f>
        <v/>
      </c>
      <c r="G28" s="378" t="str">
        <f>IF('3.Mannschaft'!G28,'3.Mannschaft'!G28,"")</f>
        <v/>
      </c>
      <c r="H28" s="378" t="str">
        <f>IF('3.Mannschaft'!H28,'3.Mannschaft'!H28,"")</f>
        <v/>
      </c>
      <c r="I28" s="379" t="str">
        <f>IF('3.Mannschaft'!I28,'3.Mannschaft'!I28,"")</f>
        <v/>
      </c>
      <c r="J28" s="380" t="str">
        <f>IF('3.Mannschaft'!J28,'3.Mannschaft'!J28,"")</f>
        <v/>
      </c>
      <c r="K28" s="378">
        <f>IF('3.Mannschaft'!K28,'3.Mannschaft'!K28,"")</f>
        <v>1</v>
      </c>
      <c r="L28" s="378" t="str">
        <f>IF('3.Mannschaft'!L28,'3.Mannschaft'!L28,"")</f>
        <v/>
      </c>
      <c r="M28" s="379" t="str">
        <f>IF('3.Mannschaft'!M28,'3.Mannschaft'!M28,"")</f>
        <v/>
      </c>
      <c r="N28" s="380" t="str">
        <f>IF('3.Mannschaft'!N28,'3.Mannschaft'!N28,"")</f>
        <v/>
      </c>
      <c r="O28" s="378" t="str">
        <f>IF('3.Mannschaft'!O28,'3.Mannschaft'!O28,"")</f>
        <v/>
      </c>
      <c r="P28" s="378">
        <f>IF('3.Mannschaft'!P28,'3.Mannschaft'!P28,"")</f>
        <v>1</v>
      </c>
      <c r="Q28" s="379" t="str">
        <f>IF('3.Mannschaft'!Q28,'3.Mannschaft'!Q28,"")</f>
        <v/>
      </c>
      <c r="R28" s="380">
        <f>IF('3.Mannschaft'!R28,'3.Mannschaft'!R28,"")</f>
        <v>1</v>
      </c>
      <c r="S28" s="378" t="str">
        <f>IF('3.Mannschaft'!S28,'3.Mannschaft'!S28,"")</f>
        <v/>
      </c>
      <c r="T28" s="378" t="str">
        <f>IF('3.Mannschaft'!T28,'3.Mannschaft'!T28,"")</f>
        <v/>
      </c>
      <c r="U28" s="379" t="str">
        <f>IF('3.Mannschaft'!U28,'3.Mannschaft'!U28,"")</f>
        <v/>
      </c>
      <c r="V28" s="380" t="str">
        <f>IF('3.Mannschaft'!V28,'3.Mannschaft'!V28,"")</f>
        <v/>
      </c>
      <c r="W28" s="378" t="str">
        <f>IF('3.Mannschaft'!W28,'3.Mannschaft'!W28,"")</f>
        <v/>
      </c>
      <c r="X28" s="378" t="str">
        <f>IF('3.Mannschaft'!X28,'3.Mannschaft'!X28,"")</f>
        <v/>
      </c>
      <c r="Y28" s="379" t="str">
        <f>IF('3.Mannschaft'!Y28,'3.Mannschaft'!Y28,"")</f>
        <v/>
      </c>
      <c r="Z28" s="380" t="str">
        <f>IF('3.Mannschaft'!Z28,'3.Mannschaft'!Z28,"")</f>
        <v/>
      </c>
      <c r="AA28" s="378" t="str">
        <f>IF('3.Mannschaft'!AA28,'3.Mannschaft'!AA28,"")</f>
        <v/>
      </c>
      <c r="AB28" s="378" t="str">
        <f>IF('3.Mannschaft'!AB28,'3.Mannschaft'!AB28,"")</f>
        <v/>
      </c>
      <c r="AC28" s="381" t="str">
        <f>IF('3.Mannschaft'!AC28,'3.Mannschaft'!AC28,"")</f>
        <v/>
      </c>
      <c r="AD28" s="3"/>
    </row>
    <row r="29" spans="1:30" ht="15" customHeight="1" thickBot="1">
      <c r="A29" s="2"/>
      <c r="B29" s="552">
        <f>IF(SUM(B8:E25,B27:E27)&gt;0,SUM(B8:E25,B27:E27),"")</f>
        <v>96</v>
      </c>
      <c r="C29" s="553"/>
      <c r="D29" s="553"/>
      <c r="E29" s="554"/>
      <c r="F29" s="544">
        <f>IF(SUM(F8:I25,F27:I27)&gt;0,SUM(F8:I25,F27:I27),"")</f>
        <v>81</v>
      </c>
      <c r="G29" s="545"/>
      <c r="H29" s="545"/>
      <c r="I29" s="547"/>
      <c r="J29" s="544">
        <f>IF(SUM(J8:M25,J27:M27)&gt;0,SUM(J8:M25,J27:M27),"")</f>
        <v>58</v>
      </c>
      <c r="K29" s="545"/>
      <c r="L29" s="545"/>
      <c r="M29" s="547"/>
      <c r="N29" s="544">
        <f>IF(SUM(N8:Q25,N27:Q27)&gt;0,SUM(N8:Q25,N27:Q27),"")</f>
        <v>57</v>
      </c>
      <c r="O29" s="545"/>
      <c r="P29" s="545"/>
      <c r="Q29" s="547"/>
      <c r="R29" s="544">
        <f>IF(SUM(R8:U25,R27:U27)&gt;0,SUM(R8:U25,R27:U27),"")</f>
        <v>61</v>
      </c>
      <c r="S29" s="545"/>
      <c r="T29" s="545"/>
      <c r="U29" s="547"/>
      <c r="V29" s="544" t="str">
        <f>IF(SUM(V8:Y25,V27:Y27)&gt;0,SUM(V8:Y25,V27:Y27),"")</f>
        <v/>
      </c>
      <c r="W29" s="545"/>
      <c r="X29" s="545"/>
      <c r="Y29" s="547"/>
      <c r="Z29" s="544" t="str">
        <f>IF(SUM(Z8:AC25,Z27:AC27)&gt;0,SUM(Z8:AC25,Z27:AC27),"")</f>
        <v/>
      </c>
      <c r="AA29" s="545"/>
      <c r="AB29" s="545"/>
      <c r="AC29" s="546"/>
      <c r="AD29" s="3"/>
    </row>
    <row r="30" spans="1:30" ht="15" customHeight="1" thickBot="1">
      <c r="A30" s="2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6"/>
      <c r="AA30" s="6"/>
      <c r="AB30" s="6"/>
      <c r="AC30" s="6"/>
      <c r="AD30" s="3"/>
    </row>
    <row r="31" spans="1:30" ht="15" customHeight="1">
      <c r="A31" s="7">
        <f>SUM(B8:AC25,B27:AC27)</f>
        <v>353</v>
      </c>
      <c r="B31" s="8" t="s">
        <v>1</v>
      </c>
      <c r="C31" s="8"/>
      <c r="D31" s="1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6"/>
      <c r="AA31" s="6"/>
      <c r="AB31" s="6"/>
      <c r="AC31" s="6"/>
      <c r="AD31" s="3"/>
    </row>
    <row r="32" spans="1:30" ht="15" customHeight="1" thickBot="1">
      <c r="A32" s="9">
        <f>A31/COUNT(B8:AC25)*18</f>
        <v>14.120000000000001</v>
      </c>
      <c r="B32" s="10" t="s">
        <v>0</v>
      </c>
      <c r="C32" s="10"/>
      <c r="D32" s="11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6"/>
      <c r="AA32" s="6"/>
      <c r="AB32" s="6"/>
      <c r="AC32" s="6"/>
      <c r="AD32" s="3"/>
    </row>
    <row r="33" spans="1:30" ht="15" customHeight="1" thickBot="1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4"/>
      <c r="AA33" s="14"/>
      <c r="AB33" s="14"/>
      <c r="AC33" s="14"/>
      <c r="AD33" s="11"/>
    </row>
    <row r="34" spans="1:30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</sheetData>
  <mergeCells count="14">
    <mergeCell ref="R3:U3"/>
    <mergeCell ref="B3:E3"/>
    <mergeCell ref="V3:Y3"/>
    <mergeCell ref="Z3:AC3"/>
    <mergeCell ref="Z29:AC29"/>
    <mergeCell ref="V29:Y29"/>
    <mergeCell ref="R29:U29"/>
    <mergeCell ref="B29:E29"/>
    <mergeCell ref="F29:I29"/>
    <mergeCell ref="J29:M29"/>
    <mergeCell ref="N29:Q29"/>
    <mergeCell ref="F3:I3"/>
    <mergeCell ref="J3:M3"/>
    <mergeCell ref="N3:Q3"/>
  </mergeCells>
  <phoneticPr fontId="13" type="noConversion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9" orientation="landscape" horizontalDpi="4294967294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Tabelle15">
    <pageSetUpPr fitToPage="1"/>
  </sheetPr>
  <dimension ref="A1:AE34"/>
  <sheetViews>
    <sheetView topLeftCell="A10" workbookViewId="0">
      <selection activeCell="AH27" sqref="AH27"/>
    </sheetView>
  </sheetViews>
  <sheetFormatPr baseColWidth="10" defaultRowHeight="12.75"/>
  <cols>
    <col min="1" max="1" width="14.140625" style="15" customWidth="1"/>
    <col min="2" max="29" width="3.5703125" style="15" customWidth="1"/>
    <col min="30" max="30" width="1.7109375" style="15" customWidth="1"/>
    <col min="31" max="31" width="2.7109375" style="15" customWidth="1"/>
    <col min="32" max="16384" width="11.42578125" style="45"/>
  </cols>
  <sheetData>
    <row r="1" spans="1:30" ht="24" customHeight="1" thickBot="1">
      <c r="A1" s="116" t="str">
        <f>'4.Mannschaft'!A1</f>
        <v>VfB Osnabrück II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53"/>
    </row>
    <row r="2" spans="1:30" ht="15" customHeight="1" thickBot="1">
      <c r="A2" s="80"/>
      <c r="B2" s="69"/>
      <c r="C2" s="70"/>
      <c r="D2" s="70"/>
      <c r="E2" s="371"/>
      <c r="F2" s="372"/>
      <c r="G2" s="70"/>
      <c r="H2" s="70"/>
      <c r="I2" s="371"/>
      <c r="J2" s="372"/>
      <c r="K2" s="70"/>
      <c r="L2" s="70"/>
      <c r="M2" s="371"/>
      <c r="N2" s="372"/>
      <c r="O2" s="70"/>
      <c r="P2" s="70"/>
      <c r="Q2" s="371"/>
      <c r="R2" s="372"/>
      <c r="S2" s="70"/>
      <c r="T2" s="70"/>
      <c r="U2" s="371"/>
      <c r="V2" s="372"/>
      <c r="W2" s="70"/>
      <c r="X2" s="70"/>
      <c r="Y2" s="371"/>
      <c r="Z2" s="372"/>
      <c r="AA2" s="70"/>
      <c r="AB2" s="70"/>
      <c r="AC2" s="373"/>
      <c r="AD2" s="3"/>
    </row>
    <row r="3" spans="1:30" ht="15" customHeight="1">
      <c r="A3" s="71" t="s">
        <v>24</v>
      </c>
      <c r="B3" s="555">
        <f>'4.Mannschaft'!B3</f>
        <v>8</v>
      </c>
      <c r="C3" s="550"/>
      <c r="D3" s="550"/>
      <c r="E3" s="551"/>
      <c r="F3" s="549">
        <f>'4.Mannschaft'!F3</f>
        <v>10</v>
      </c>
      <c r="G3" s="550"/>
      <c r="H3" s="550"/>
      <c r="I3" s="551"/>
      <c r="J3" s="549">
        <f>'4.Mannschaft'!J3</f>
        <v>15</v>
      </c>
      <c r="K3" s="550"/>
      <c r="L3" s="550"/>
      <c r="M3" s="551"/>
      <c r="N3" s="549">
        <f>'4.Mannschaft'!N3</f>
        <v>13</v>
      </c>
      <c r="O3" s="550"/>
      <c r="P3" s="550"/>
      <c r="Q3" s="551"/>
      <c r="R3" s="549">
        <f>'4.Mannschaft'!R3</f>
        <v>5</v>
      </c>
      <c r="S3" s="550"/>
      <c r="T3" s="550"/>
      <c r="U3" s="551"/>
      <c r="V3" s="549">
        <f>'4.Mannschaft'!V3</f>
        <v>0</v>
      </c>
      <c r="W3" s="550"/>
      <c r="X3" s="550"/>
      <c r="Y3" s="551"/>
      <c r="Z3" s="549">
        <f>'4.Mannschaft'!Z3</f>
        <v>0</v>
      </c>
      <c r="AA3" s="550"/>
      <c r="AB3" s="550"/>
      <c r="AC3" s="556"/>
      <c r="AD3" s="3"/>
    </row>
    <row r="4" spans="1:30" ht="15" customHeight="1">
      <c r="A4" s="72" t="s">
        <v>17</v>
      </c>
      <c r="B4" s="61">
        <f>'4.Mannschaft'!B4</f>
        <v>37834</v>
      </c>
      <c r="C4" s="62"/>
      <c r="D4" s="62"/>
      <c r="E4" s="63"/>
      <c r="F4" s="64">
        <f>'4.Mannschaft'!F4</f>
        <v>48942</v>
      </c>
      <c r="G4" s="62"/>
      <c r="H4" s="62"/>
      <c r="I4" s="63"/>
      <c r="J4" s="64">
        <f>'4.Mannschaft'!J4</f>
        <v>33192</v>
      </c>
      <c r="K4" s="62"/>
      <c r="L4" s="62"/>
      <c r="M4" s="63"/>
      <c r="N4" s="64">
        <f>'4.Mannschaft'!N4</f>
        <v>48944</v>
      </c>
      <c r="O4" s="62"/>
      <c r="P4" s="62"/>
      <c r="Q4" s="63"/>
      <c r="R4" s="64">
        <f>'4.Mannschaft'!R4</f>
        <v>38641</v>
      </c>
      <c r="S4" s="62"/>
      <c r="T4" s="62"/>
      <c r="U4" s="63"/>
      <c r="V4" s="64" t="str">
        <f>'4.Mannschaft'!V4</f>
        <v/>
      </c>
      <c r="W4" s="62"/>
      <c r="X4" s="62"/>
      <c r="Y4" s="63"/>
      <c r="Z4" s="66" t="str">
        <f>'4.Mannschaft'!Z4</f>
        <v/>
      </c>
      <c r="AA4" s="62"/>
      <c r="AB4" s="62"/>
      <c r="AC4" s="65"/>
      <c r="AD4" s="3"/>
    </row>
    <row r="5" spans="1:30" ht="15" customHeight="1">
      <c r="A5" s="72" t="s">
        <v>23</v>
      </c>
      <c r="B5" s="58" t="str">
        <f>'4.Mannschaft'!B5</f>
        <v>Schulte, Udo</v>
      </c>
      <c r="C5" s="54"/>
      <c r="D5" s="55"/>
      <c r="E5" s="56"/>
      <c r="F5" s="60" t="str">
        <f>'4.Mannschaft'!F5</f>
        <v>Neuhäuser, Dieter</v>
      </c>
      <c r="G5" s="54"/>
      <c r="H5" s="55"/>
      <c r="I5" s="56"/>
      <c r="J5" s="60" t="str">
        <f>'4.Mannschaft'!J5</f>
        <v>Möller, Markus</v>
      </c>
      <c r="K5" s="54"/>
      <c r="L5" s="55"/>
      <c r="M5" s="56"/>
      <c r="N5" s="60" t="str">
        <f>'4.Mannschaft'!N5</f>
        <v>Hoogen, Ingo</v>
      </c>
      <c r="O5" s="54"/>
      <c r="P5" s="55"/>
      <c r="Q5" s="56"/>
      <c r="R5" s="60" t="str">
        <f>'4.Mannschaft'!R5</f>
        <v>Luttmann, Herbert</v>
      </c>
      <c r="S5" s="54"/>
      <c r="T5" s="55"/>
      <c r="U5" s="56"/>
      <c r="V5" s="60" t="str">
        <f>'4.Mannschaft'!V5</f>
        <v/>
      </c>
      <c r="W5" s="54"/>
      <c r="X5" s="55"/>
      <c r="Y5" s="56"/>
      <c r="Z5" s="59" t="str">
        <f>'4.Mannschaft'!Z5</f>
        <v/>
      </c>
      <c r="AA5" s="54"/>
      <c r="AB5" s="55"/>
      <c r="AC5" s="57"/>
      <c r="AD5" s="3"/>
    </row>
    <row r="6" spans="1:30" ht="15" customHeight="1" thickBot="1">
      <c r="A6" s="73" t="s">
        <v>22</v>
      </c>
      <c r="B6" s="74" t="str">
        <f>'4.Mannschaft'!B6</f>
        <v>Sm1</v>
      </c>
      <c r="C6" s="75"/>
      <c r="D6" s="76"/>
      <c r="E6" s="77"/>
      <c r="F6" s="78" t="str">
        <f>'4.Mannschaft'!F6</f>
        <v>Sm1</v>
      </c>
      <c r="G6" s="75"/>
      <c r="H6" s="76"/>
      <c r="I6" s="77"/>
      <c r="J6" s="78" t="str">
        <f>'4.Mannschaft'!J6</f>
        <v>H</v>
      </c>
      <c r="K6" s="75"/>
      <c r="L6" s="76"/>
      <c r="M6" s="77"/>
      <c r="N6" s="78" t="str">
        <f>'4.Mannschaft'!N6</f>
        <v>H</v>
      </c>
      <c r="O6" s="75"/>
      <c r="P6" s="76"/>
      <c r="Q6" s="77"/>
      <c r="R6" s="78" t="str">
        <f>'4.Mannschaft'!R6</f>
        <v>Sm2</v>
      </c>
      <c r="S6" s="75"/>
      <c r="T6" s="76"/>
      <c r="U6" s="77"/>
      <c r="V6" s="78" t="str">
        <f>'4.Mannschaft'!V6</f>
        <v/>
      </c>
      <c r="W6" s="75"/>
      <c r="X6" s="76"/>
      <c r="Y6" s="77"/>
      <c r="Z6" s="76" t="str">
        <f>'4.Mannschaft'!Z6</f>
        <v/>
      </c>
      <c r="AA6" s="75"/>
      <c r="AB6" s="76"/>
      <c r="AC6" s="79"/>
      <c r="AD6" s="3"/>
    </row>
    <row r="7" spans="1:30" ht="15" customHeight="1" thickBot="1">
      <c r="A7" s="72" t="s">
        <v>20</v>
      </c>
      <c r="B7" s="359" t="str">
        <f>'4.Mannschaft'!B7</f>
        <v>VfB Osnabrück II</v>
      </c>
      <c r="C7" s="357"/>
      <c r="D7" s="356"/>
      <c r="E7" s="356"/>
      <c r="F7" s="356" t="str">
        <f>'4.Mannschaft'!F7</f>
        <v>VfB Osnabrück II</v>
      </c>
      <c r="G7" s="357"/>
      <c r="H7" s="356"/>
      <c r="I7" s="356"/>
      <c r="J7" s="356" t="str">
        <f>'4.Mannschaft'!J7</f>
        <v>VfB Osnabrück II</v>
      </c>
      <c r="K7" s="357"/>
      <c r="L7" s="356"/>
      <c r="M7" s="356"/>
      <c r="N7" s="356" t="str">
        <f>'4.Mannschaft'!N7</f>
        <v>VfB Osnabrück II</v>
      </c>
      <c r="O7" s="357"/>
      <c r="P7" s="356"/>
      <c r="Q7" s="356"/>
      <c r="R7" s="356" t="str">
        <f>'4.Mannschaft'!R7</f>
        <v>VfB Osnabrück II</v>
      </c>
      <c r="S7" s="357"/>
      <c r="T7" s="356"/>
      <c r="U7" s="356"/>
      <c r="V7" s="356" t="str">
        <f>'4.Mannschaft'!V7</f>
        <v/>
      </c>
      <c r="W7" s="357"/>
      <c r="X7" s="356"/>
      <c r="Y7" s="356"/>
      <c r="Z7" s="356" t="str">
        <f>'4.Mannschaft'!Z7</f>
        <v/>
      </c>
      <c r="AA7" s="357"/>
      <c r="AB7" s="356"/>
      <c r="AC7" s="360"/>
      <c r="AD7" s="3"/>
    </row>
    <row r="8" spans="1:30" ht="15" customHeight="1">
      <c r="A8" s="4" t="str">
        <f>M1A!A8</f>
        <v>Bahn 1</v>
      </c>
      <c r="B8" s="361">
        <f>IF('4.Mannschaft'!B28=1,"",'4.Mannschaft'!B8)</f>
        <v>2</v>
      </c>
      <c r="C8" s="362">
        <f>IF('4.Mannschaft'!C28=1,"",'4.Mannschaft'!C8)</f>
        <v>1</v>
      </c>
      <c r="D8" s="362">
        <f>IF('4.Mannschaft'!D28=1,"",'4.Mannschaft'!D8)</f>
        <v>2</v>
      </c>
      <c r="E8" s="363">
        <f>IF('4.Mannschaft'!E28=1,"",'4.Mannschaft'!E8)</f>
        <v>0</v>
      </c>
      <c r="F8" s="367">
        <f>IF('4.Mannschaft'!F28=1,"",'4.Mannschaft'!F8)</f>
        <v>2</v>
      </c>
      <c r="G8" s="362">
        <f>IF('4.Mannschaft'!G28=1,"",'4.Mannschaft'!G8)</f>
        <v>2</v>
      </c>
      <c r="H8" s="362">
        <f>IF('4.Mannschaft'!H28=1,"",'4.Mannschaft'!H8)</f>
        <v>2</v>
      </c>
      <c r="I8" s="363">
        <f>IF('4.Mannschaft'!I28=1,"",'4.Mannschaft'!I8)</f>
        <v>0</v>
      </c>
      <c r="J8" s="367">
        <f>IF('4.Mannschaft'!J28=1,"",'4.Mannschaft'!J8)</f>
        <v>1</v>
      </c>
      <c r="K8" s="362">
        <f>IF('4.Mannschaft'!K28=1,"",'4.Mannschaft'!K8)</f>
        <v>1</v>
      </c>
      <c r="L8" s="362">
        <f>IF('4.Mannschaft'!L28=1,"",'4.Mannschaft'!L8)</f>
        <v>2</v>
      </c>
      <c r="M8" s="363">
        <f>IF('4.Mannschaft'!M28=1,"",'4.Mannschaft'!M8)</f>
        <v>0</v>
      </c>
      <c r="N8" s="367">
        <f>IF('4.Mannschaft'!N28=1,"",'4.Mannschaft'!N8)</f>
        <v>2</v>
      </c>
      <c r="O8" s="362">
        <f>IF('4.Mannschaft'!O28=1,"",'4.Mannschaft'!O8)</f>
        <v>2</v>
      </c>
      <c r="P8" s="362">
        <f>IF('4.Mannschaft'!P28=1,"",'4.Mannschaft'!P8)</f>
        <v>1</v>
      </c>
      <c r="Q8" s="363">
        <f>IF('4.Mannschaft'!Q28=1,"",'4.Mannschaft'!Q8)</f>
        <v>0</v>
      </c>
      <c r="R8" s="367" t="str">
        <f>IF('4.Mannschaft'!R28=1,"",'4.Mannschaft'!R8)</f>
        <v/>
      </c>
      <c r="S8" s="362" t="str">
        <f>IF('4.Mannschaft'!S28=1,"",'4.Mannschaft'!S8)</f>
        <v/>
      </c>
      <c r="T8" s="362" t="str">
        <f>IF('4.Mannschaft'!T28=1,"",'4.Mannschaft'!T8)</f>
        <v/>
      </c>
      <c r="U8" s="363">
        <f>IF('4.Mannschaft'!U28=1,"",'4.Mannschaft'!U8)</f>
        <v>0</v>
      </c>
      <c r="V8" s="367">
        <f>IF('4.Mannschaft'!V28=1,"",'4.Mannschaft'!V8)</f>
        <v>0</v>
      </c>
      <c r="W8" s="362">
        <f>IF('4.Mannschaft'!W28=1,"",'4.Mannschaft'!W8)</f>
        <v>0</v>
      </c>
      <c r="X8" s="362">
        <f>IF('4.Mannschaft'!X28=1,"",'4.Mannschaft'!X8)</f>
        <v>0</v>
      </c>
      <c r="Y8" s="363">
        <f>IF('4.Mannschaft'!Y28=1,"",'4.Mannschaft'!Y8)</f>
        <v>0</v>
      </c>
      <c r="Z8" s="367">
        <f>IF('4.Mannschaft'!Z28=1,"",'4.Mannschaft'!Z8)</f>
        <v>0</v>
      </c>
      <c r="AA8" s="362">
        <f>IF('4.Mannschaft'!AA28=1,"",'4.Mannschaft'!AA8)</f>
        <v>0</v>
      </c>
      <c r="AB8" s="362">
        <f>IF('4.Mannschaft'!AB28=1,"",'4.Mannschaft'!AB8)</f>
        <v>0</v>
      </c>
      <c r="AC8" s="369">
        <f>IF('4.Mannschaft'!AC28=1,"",'4.Mannschaft'!AC8)</f>
        <v>0</v>
      </c>
      <c r="AD8" s="3"/>
    </row>
    <row r="9" spans="1:30" ht="15" customHeight="1">
      <c r="A9" s="4" t="str">
        <f>M1A!A9</f>
        <v>Bahn 2</v>
      </c>
      <c r="B9" s="364">
        <f>IF('4.Mannschaft'!B28=1,"",'4.Mannschaft'!B9)</f>
        <v>2</v>
      </c>
      <c r="C9" s="365">
        <f>IF('4.Mannschaft'!C28=1,"",'4.Mannschaft'!C9)</f>
        <v>2</v>
      </c>
      <c r="D9" s="365">
        <f>IF('4.Mannschaft'!D28=1,"",'4.Mannschaft'!D9)</f>
        <v>1</v>
      </c>
      <c r="E9" s="366">
        <f>IF('4.Mannschaft'!E28=1,"",'4.Mannschaft'!E9)</f>
        <v>0</v>
      </c>
      <c r="F9" s="368">
        <f>IF('4.Mannschaft'!F28=1,"",'4.Mannschaft'!F9)</f>
        <v>2</v>
      </c>
      <c r="G9" s="365">
        <f>IF('4.Mannschaft'!G28=1,"",'4.Mannschaft'!G9)</f>
        <v>2</v>
      </c>
      <c r="H9" s="365">
        <f>IF('4.Mannschaft'!H28=1,"",'4.Mannschaft'!H9)</f>
        <v>2</v>
      </c>
      <c r="I9" s="366">
        <f>IF('4.Mannschaft'!I28=1,"",'4.Mannschaft'!I9)</f>
        <v>0</v>
      </c>
      <c r="J9" s="368">
        <f>IF('4.Mannschaft'!J28=1,"",'4.Mannschaft'!J9)</f>
        <v>2</v>
      </c>
      <c r="K9" s="365">
        <f>IF('4.Mannschaft'!K28=1,"",'4.Mannschaft'!K9)</f>
        <v>2</v>
      </c>
      <c r="L9" s="365">
        <f>IF('4.Mannschaft'!L28=1,"",'4.Mannschaft'!L9)</f>
        <v>2</v>
      </c>
      <c r="M9" s="366">
        <f>IF('4.Mannschaft'!M28=1,"",'4.Mannschaft'!M9)</f>
        <v>0</v>
      </c>
      <c r="N9" s="368">
        <f>IF('4.Mannschaft'!N28=1,"",'4.Mannschaft'!N9)</f>
        <v>2</v>
      </c>
      <c r="O9" s="365">
        <f>IF('4.Mannschaft'!O28=1,"",'4.Mannschaft'!O9)</f>
        <v>2</v>
      </c>
      <c r="P9" s="365">
        <f>IF('4.Mannschaft'!P28=1,"",'4.Mannschaft'!P9)</f>
        <v>2</v>
      </c>
      <c r="Q9" s="366">
        <f>IF('4.Mannschaft'!Q28=1,"",'4.Mannschaft'!Q9)</f>
        <v>0</v>
      </c>
      <c r="R9" s="368" t="str">
        <f>IF('4.Mannschaft'!R28=1,"",'4.Mannschaft'!R9)</f>
        <v/>
      </c>
      <c r="S9" s="365" t="str">
        <f>IF('4.Mannschaft'!S28=1,"",'4.Mannschaft'!S9)</f>
        <v/>
      </c>
      <c r="T9" s="365" t="str">
        <f>IF('4.Mannschaft'!T28=1,"",'4.Mannschaft'!T9)</f>
        <v/>
      </c>
      <c r="U9" s="366">
        <f>IF('4.Mannschaft'!U28=1,"",'4.Mannschaft'!U9)</f>
        <v>0</v>
      </c>
      <c r="V9" s="368">
        <f>IF('4.Mannschaft'!V28=1,"",'4.Mannschaft'!V9)</f>
        <v>0</v>
      </c>
      <c r="W9" s="365">
        <f>IF('4.Mannschaft'!W28=1,"",'4.Mannschaft'!W9)</f>
        <v>0</v>
      </c>
      <c r="X9" s="365">
        <f>IF('4.Mannschaft'!X28=1,"",'4.Mannschaft'!X9)</f>
        <v>0</v>
      </c>
      <c r="Y9" s="366">
        <f>IF('4.Mannschaft'!Y28=1,"",'4.Mannschaft'!Y9)</f>
        <v>0</v>
      </c>
      <c r="Z9" s="368">
        <f>IF('4.Mannschaft'!Z28=1,"",'4.Mannschaft'!Z9)</f>
        <v>0</v>
      </c>
      <c r="AA9" s="365">
        <f>IF('4.Mannschaft'!AA28=1,"",'4.Mannschaft'!AA9)</f>
        <v>0</v>
      </c>
      <c r="AB9" s="365">
        <f>IF('4.Mannschaft'!AB28=1,"",'4.Mannschaft'!AB9)</f>
        <v>0</v>
      </c>
      <c r="AC9" s="370">
        <f>IF('4.Mannschaft'!AC28=1,"",'4.Mannschaft'!AC9)</f>
        <v>0</v>
      </c>
      <c r="AD9" s="3"/>
    </row>
    <row r="10" spans="1:30" ht="15" customHeight="1">
      <c r="A10" s="4" t="str">
        <f>M1A!A10</f>
        <v>Bahn 3</v>
      </c>
      <c r="B10" s="364">
        <f>IF('4.Mannschaft'!B28=1,"",'4.Mannschaft'!B10)</f>
        <v>1</v>
      </c>
      <c r="C10" s="365">
        <f>IF('4.Mannschaft'!C28=1,"",'4.Mannschaft'!C10)</f>
        <v>2</v>
      </c>
      <c r="D10" s="365">
        <f>IF('4.Mannschaft'!D28=1,"",'4.Mannschaft'!D10)</f>
        <v>2</v>
      </c>
      <c r="E10" s="366">
        <f>IF('4.Mannschaft'!E28=1,"",'4.Mannschaft'!E10)</f>
        <v>0</v>
      </c>
      <c r="F10" s="368">
        <f>IF('4.Mannschaft'!F28=1,"",'4.Mannschaft'!F10)</f>
        <v>2</v>
      </c>
      <c r="G10" s="365">
        <f>IF('4.Mannschaft'!G28=1,"",'4.Mannschaft'!G10)</f>
        <v>2</v>
      </c>
      <c r="H10" s="365">
        <f>IF('4.Mannschaft'!H28=1,"",'4.Mannschaft'!H10)</f>
        <v>1</v>
      </c>
      <c r="I10" s="366">
        <f>IF('4.Mannschaft'!I28=1,"",'4.Mannschaft'!I10)</f>
        <v>0</v>
      </c>
      <c r="J10" s="368">
        <f>IF('4.Mannschaft'!J28=1,"",'4.Mannschaft'!J10)</f>
        <v>1</v>
      </c>
      <c r="K10" s="365">
        <f>IF('4.Mannschaft'!K28=1,"",'4.Mannschaft'!K10)</f>
        <v>2</v>
      </c>
      <c r="L10" s="365">
        <f>IF('4.Mannschaft'!L28=1,"",'4.Mannschaft'!L10)</f>
        <v>1</v>
      </c>
      <c r="M10" s="366">
        <f>IF('4.Mannschaft'!M28=1,"",'4.Mannschaft'!M10)</f>
        <v>0</v>
      </c>
      <c r="N10" s="368">
        <f>IF('4.Mannschaft'!N28=1,"",'4.Mannschaft'!N10)</f>
        <v>2</v>
      </c>
      <c r="O10" s="365">
        <f>IF('4.Mannschaft'!O28=1,"",'4.Mannschaft'!O10)</f>
        <v>2</v>
      </c>
      <c r="P10" s="365">
        <f>IF('4.Mannschaft'!P28=1,"",'4.Mannschaft'!P10)</f>
        <v>1</v>
      </c>
      <c r="Q10" s="366">
        <f>IF('4.Mannschaft'!Q28=1,"",'4.Mannschaft'!Q10)</f>
        <v>0</v>
      </c>
      <c r="R10" s="368" t="str">
        <f>IF('4.Mannschaft'!R28=1,"",'4.Mannschaft'!R10)</f>
        <v/>
      </c>
      <c r="S10" s="365" t="str">
        <f>IF('4.Mannschaft'!S28=1,"",'4.Mannschaft'!S10)</f>
        <v/>
      </c>
      <c r="T10" s="365" t="str">
        <f>IF('4.Mannschaft'!T28=1,"",'4.Mannschaft'!T10)</f>
        <v/>
      </c>
      <c r="U10" s="366">
        <f>IF('4.Mannschaft'!U28=1,"",'4.Mannschaft'!U10)</f>
        <v>0</v>
      </c>
      <c r="V10" s="368">
        <f>IF('4.Mannschaft'!V28=1,"",'4.Mannschaft'!V10)</f>
        <v>0</v>
      </c>
      <c r="W10" s="365">
        <f>IF('4.Mannschaft'!W28=1,"",'4.Mannschaft'!W10)</f>
        <v>0</v>
      </c>
      <c r="X10" s="365">
        <f>IF('4.Mannschaft'!X28=1,"",'4.Mannschaft'!X10)</f>
        <v>0</v>
      </c>
      <c r="Y10" s="366">
        <f>IF('4.Mannschaft'!Y28=1,"",'4.Mannschaft'!Y10)</f>
        <v>0</v>
      </c>
      <c r="Z10" s="368">
        <f>IF('4.Mannschaft'!Z28=1,"",'4.Mannschaft'!Z10)</f>
        <v>0</v>
      </c>
      <c r="AA10" s="365">
        <f>IF('4.Mannschaft'!AA28=1,"",'4.Mannschaft'!AA10)</f>
        <v>0</v>
      </c>
      <c r="AB10" s="365">
        <f>IF('4.Mannschaft'!AB28=1,"",'4.Mannschaft'!AB10)</f>
        <v>0</v>
      </c>
      <c r="AC10" s="370">
        <f>IF('4.Mannschaft'!AC28=1,"",'4.Mannschaft'!AC10)</f>
        <v>0</v>
      </c>
      <c r="AD10" s="3"/>
    </row>
    <row r="11" spans="1:30" ht="15" customHeight="1">
      <c r="A11" s="4" t="str">
        <f>M1A!A11</f>
        <v>Bahn 4</v>
      </c>
      <c r="B11" s="364">
        <f>IF('4.Mannschaft'!B28=1,"",'4.Mannschaft'!B11)</f>
        <v>2</v>
      </c>
      <c r="C11" s="365">
        <f>IF('4.Mannschaft'!C28=1,"",'4.Mannschaft'!C11)</f>
        <v>1</v>
      </c>
      <c r="D11" s="365">
        <f>IF('4.Mannschaft'!D28=1,"",'4.Mannschaft'!D11)</f>
        <v>2</v>
      </c>
      <c r="E11" s="366">
        <f>IF('4.Mannschaft'!E28=1,"",'4.Mannschaft'!E11)</f>
        <v>0</v>
      </c>
      <c r="F11" s="368">
        <f>IF('4.Mannschaft'!F28=1,"",'4.Mannschaft'!F11)</f>
        <v>3</v>
      </c>
      <c r="G11" s="365">
        <f>IF('4.Mannschaft'!G28=1,"",'4.Mannschaft'!G11)</f>
        <v>3</v>
      </c>
      <c r="H11" s="365">
        <f>IF('4.Mannschaft'!H28=1,"",'4.Mannschaft'!H11)</f>
        <v>3</v>
      </c>
      <c r="I11" s="366">
        <f>IF('4.Mannschaft'!I28=1,"",'4.Mannschaft'!I11)</f>
        <v>0</v>
      </c>
      <c r="J11" s="368">
        <f>IF('4.Mannschaft'!J28=1,"",'4.Mannschaft'!J11)</f>
        <v>1</v>
      </c>
      <c r="K11" s="365">
        <f>IF('4.Mannschaft'!K28=1,"",'4.Mannschaft'!K11)</f>
        <v>1</v>
      </c>
      <c r="L11" s="365">
        <f>IF('4.Mannschaft'!L28=1,"",'4.Mannschaft'!L11)</f>
        <v>2</v>
      </c>
      <c r="M11" s="366">
        <f>IF('4.Mannschaft'!M28=1,"",'4.Mannschaft'!M11)</f>
        <v>0</v>
      </c>
      <c r="N11" s="368">
        <f>IF('4.Mannschaft'!N28=1,"",'4.Mannschaft'!N11)</f>
        <v>2</v>
      </c>
      <c r="O11" s="365">
        <f>IF('4.Mannschaft'!O28=1,"",'4.Mannschaft'!O11)</f>
        <v>2</v>
      </c>
      <c r="P11" s="365">
        <f>IF('4.Mannschaft'!P28=1,"",'4.Mannschaft'!P11)</f>
        <v>1</v>
      </c>
      <c r="Q11" s="366">
        <f>IF('4.Mannschaft'!Q28=1,"",'4.Mannschaft'!Q11)</f>
        <v>0</v>
      </c>
      <c r="R11" s="368" t="str">
        <f>IF('4.Mannschaft'!R28=1,"",'4.Mannschaft'!R11)</f>
        <v/>
      </c>
      <c r="S11" s="365" t="str">
        <f>IF('4.Mannschaft'!S28=1,"",'4.Mannschaft'!S11)</f>
        <v/>
      </c>
      <c r="T11" s="365" t="str">
        <f>IF('4.Mannschaft'!T28=1,"",'4.Mannschaft'!T11)</f>
        <v/>
      </c>
      <c r="U11" s="366">
        <f>IF('4.Mannschaft'!U28=1,"",'4.Mannschaft'!U11)</f>
        <v>0</v>
      </c>
      <c r="V11" s="368">
        <f>IF('4.Mannschaft'!V28=1,"",'4.Mannschaft'!V11)</f>
        <v>0</v>
      </c>
      <c r="W11" s="365">
        <f>IF('4.Mannschaft'!W28=1,"",'4.Mannschaft'!W11)</f>
        <v>0</v>
      </c>
      <c r="X11" s="365">
        <f>IF('4.Mannschaft'!X28=1,"",'4.Mannschaft'!X11)</f>
        <v>0</v>
      </c>
      <c r="Y11" s="366">
        <f>IF('4.Mannschaft'!Y28=1,"",'4.Mannschaft'!Y11)</f>
        <v>0</v>
      </c>
      <c r="Z11" s="368">
        <f>IF('4.Mannschaft'!Z28=1,"",'4.Mannschaft'!Z11)</f>
        <v>0</v>
      </c>
      <c r="AA11" s="365">
        <f>IF('4.Mannschaft'!AA28=1,"",'4.Mannschaft'!AA11)</f>
        <v>0</v>
      </c>
      <c r="AB11" s="365">
        <f>IF('4.Mannschaft'!AB28=1,"",'4.Mannschaft'!AB11)</f>
        <v>0</v>
      </c>
      <c r="AC11" s="370">
        <f>IF('4.Mannschaft'!AC28=1,"",'4.Mannschaft'!AC11)</f>
        <v>0</v>
      </c>
      <c r="AD11" s="3"/>
    </row>
    <row r="12" spans="1:30" ht="15" customHeight="1">
      <c r="A12" s="4" t="str">
        <f>M1A!A12</f>
        <v>Bahn 5</v>
      </c>
      <c r="B12" s="364">
        <f>IF('4.Mannschaft'!B28=1,"",'4.Mannschaft'!B12)</f>
        <v>2</v>
      </c>
      <c r="C12" s="365">
        <f>IF('4.Mannschaft'!C28=1,"",'4.Mannschaft'!C12)</f>
        <v>2</v>
      </c>
      <c r="D12" s="365">
        <f>IF('4.Mannschaft'!D28=1,"",'4.Mannschaft'!D12)</f>
        <v>2</v>
      </c>
      <c r="E12" s="366">
        <f>IF('4.Mannschaft'!E28=1,"",'4.Mannschaft'!E12)</f>
        <v>0</v>
      </c>
      <c r="F12" s="368">
        <f>IF('4.Mannschaft'!F28=1,"",'4.Mannschaft'!F12)</f>
        <v>2</v>
      </c>
      <c r="G12" s="365">
        <f>IF('4.Mannschaft'!G28=1,"",'4.Mannschaft'!G12)</f>
        <v>1</v>
      </c>
      <c r="H12" s="365">
        <f>IF('4.Mannschaft'!H28=1,"",'4.Mannschaft'!H12)</f>
        <v>2</v>
      </c>
      <c r="I12" s="366">
        <f>IF('4.Mannschaft'!I28=1,"",'4.Mannschaft'!I12)</f>
        <v>0</v>
      </c>
      <c r="J12" s="368">
        <f>IF('4.Mannschaft'!J28=1,"",'4.Mannschaft'!J12)</f>
        <v>1</v>
      </c>
      <c r="K12" s="365">
        <f>IF('4.Mannschaft'!K28=1,"",'4.Mannschaft'!K12)</f>
        <v>1</v>
      </c>
      <c r="L12" s="365">
        <f>IF('4.Mannschaft'!L28=1,"",'4.Mannschaft'!L12)</f>
        <v>2</v>
      </c>
      <c r="M12" s="366">
        <f>IF('4.Mannschaft'!M28=1,"",'4.Mannschaft'!M12)</f>
        <v>0</v>
      </c>
      <c r="N12" s="368">
        <f>IF('4.Mannschaft'!N28=1,"",'4.Mannschaft'!N12)</f>
        <v>1</v>
      </c>
      <c r="O12" s="365">
        <f>IF('4.Mannschaft'!O28=1,"",'4.Mannschaft'!O12)</f>
        <v>2</v>
      </c>
      <c r="P12" s="365">
        <f>IF('4.Mannschaft'!P28=1,"",'4.Mannschaft'!P12)</f>
        <v>2</v>
      </c>
      <c r="Q12" s="366">
        <f>IF('4.Mannschaft'!Q28=1,"",'4.Mannschaft'!Q12)</f>
        <v>0</v>
      </c>
      <c r="R12" s="368" t="str">
        <f>IF('4.Mannschaft'!R28=1,"",'4.Mannschaft'!R12)</f>
        <v/>
      </c>
      <c r="S12" s="365" t="str">
        <f>IF('4.Mannschaft'!S28=1,"",'4.Mannschaft'!S12)</f>
        <v/>
      </c>
      <c r="T12" s="365" t="str">
        <f>IF('4.Mannschaft'!T28=1,"",'4.Mannschaft'!T12)</f>
        <v/>
      </c>
      <c r="U12" s="366">
        <f>IF('4.Mannschaft'!U28=1,"",'4.Mannschaft'!U12)</f>
        <v>0</v>
      </c>
      <c r="V12" s="368">
        <f>IF('4.Mannschaft'!V28=1,"",'4.Mannschaft'!V12)</f>
        <v>0</v>
      </c>
      <c r="W12" s="365">
        <f>IF('4.Mannschaft'!W28=1,"",'4.Mannschaft'!W12)</f>
        <v>0</v>
      </c>
      <c r="X12" s="365">
        <f>IF('4.Mannschaft'!X28=1,"",'4.Mannschaft'!X12)</f>
        <v>0</v>
      </c>
      <c r="Y12" s="366">
        <f>IF('4.Mannschaft'!Y28=1,"",'4.Mannschaft'!Y12)</f>
        <v>0</v>
      </c>
      <c r="Z12" s="368">
        <f>IF('4.Mannschaft'!Z28=1,"",'4.Mannschaft'!Z12)</f>
        <v>0</v>
      </c>
      <c r="AA12" s="365">
        <f>IF('4.Mannschaft'!AA28=1,"",'4.Mannschaft'!AA12)</f>
        <v>0</v>
      </c>
      <c r="AB12" s="365">
        <f>IF('4.Mannschaft'!AB28=1,"",'4.Mannschaft'!AB12)</f>
        <v>0</v>
      </c>
      <c r="AC12" s="370">
        <f>IF('4.Mannschaft'!AC28=1,"",'4.Mannschaft'!AC12)</f>
        <v>0</v>
      </c>
      <c r="AD12" s="3"/>
    </row>
    <row r="13" spans="1:30" ht="15" customHeight="1">
      <c r="A13" s="4" t="str">
        <f>M1A!A13</f>
        <v>Bahn 6</v>
      </c>
      <c r="B13" s="364">
        <f>IF('4.Mannschaft'!B28=1,"",'4.Mannschaft'!B13)</f>
        <v>2</v>
      </c>
      <c r="C13" s="365">
        <f>IF('4.Mannschaft'!C28=1,"",'4.Mannschaft'!C13)</f>
        <v>1</v>
      </c>
      <c r="D13" s="365">
        <f>IF('4.Mannschaft'!D28=1,"",'4.Mannschaft'!D13)</f>
        <v>1</v>
      </c>
      <c r="E13" s="366">
        <f>IF('4.Mannschaft'!E28=1,"",'4.Mannschaft'!E13)</f>
        <v>0</v>
      </c>
      <c r="F13" s="368">
        <f>IF('4.Mannschaft'!F28=1,"",'4.Mannschaft'!F13)</f>
        <v>2</v>
      </c>
      <c r="G13" s="365">
        <f>IF('4.Mannschaft'!G28=1,"",'4.Mannschaft'!G13)</f>
        <v>3</v>
      </c>
      <c r="H13" s="365">
        <f>IF('4.Mannschaft'!H28=1,"",'4.Mannschaft'!H13)</f>
        <v>1</v>
      </c>
      <c r="I13" s="366">
        <f>IF('4.Mannschaft'!I28=1,"",'4.Mannschaft'!I13)</f>
        <v>0</v>
      </c>
      <c r="J13" s="368">
        <f>IF('4.Mannschaft'!J28=1,"",'4.Mannschaft'!J13)</f>
        <v>2</v>
      </c>
      <c r="K13" s="365">
        <f>IF('4.Mannschaft'!K28=1,"",'4.Mannschaft'!K13)</f>
        <v>3</v>
      </c>
      <c r="L13" s="365">
        <f>IF('4.Mannschaft'!L28=1,"",'4.Mannschaft'!L13)</f>
        <v>1</v>
      </c>
      <c r="M13" s="366">
        <f>IF('4.Mannschaft'!M28=1,"",'4.Mannschaft'!M13)</f>
        <v>0</v>
      </c>
      <c r="N13" s="368">
        <f>IF('4.Mannschaft'!N28=1,"",'4.Mannschaft'!N13)</f>
        <v>2</v>
      </c>
      <c r="O13" s="365">
        <f>IF('4.Mannschaft'!O28=1,"",'4.Mannschaft'!O13)</f>
        <v>3</v>
      </c>
      <c r="P13" s="365">
        <f>IF('4.Mannschaft'!P28=1,"",'4.Mannschaft'!P13)</f>
        <v>2</v>
      </c>
      <c r="Q13" s="366">
        <f>IF('4.Mannschaft'!Q28=1,"",'4.Mannschaft'!Q13)</f>
        <v>0</v>
      </c>
      <c r="R13" s="368" t="str">
        <f>IF('4.Mannschaft'!R28=1,"",'4.Mannschaft'!R13)</f>
        <v/>
      </c>
      <c r="S13" s="365" t="str">
        <f>IF('4.Mannschaft'!S28=1,"",'4.Mannschaft'!S13)</f>
        <v/>
      </c>
      <c r="T13" s="365" t="str">
        <f>IF('4.Mannschaft'!T28=1,"",'4.Mannschaft'!T13)</f>
        <v/>
      </c>
      <c r="U13" s="366">
        <f>IF('4.Mannschaft'!U28=1,"",'4.Mannschaft'!U13)</f>
        <v>0</v>
      </c>
      <c r="V13" s="368">
        <f>IF('4.Mannschaft'!V28=1,"",'4.Mannschaft'!V13)</f>
        <v>0</v>
      </c>
      <c r="W13" s="365">
        <f>IF('4.Mannschaft'!W28=1,"",'4.Mannschaft'!W13)</f>
        <v>0</v>
      </c>
      <c r="X13" s="365">
        <f>IF('4.Mannschaft'!X28=1,"",'4.Mannschaft'!X13)</f>
        <v>0</v>
      </c>
      <c r="Y13" s="366">
        <f>IF('4.Mannschaft'!Y28=1,"",'4.Mannschaft'!Y13)</f>
        <v>0</v>
      </c>
      <c r="Z13" s="368">
        <f>IF('4.Mannschaft'!Z28=1,"",'4.Mannschaft'!Z13)</f>
        <v>0</v>
      </c>
      <c r="AA13" s="365">
        <f>IF('4.Mannschaft'!AA28=1,"",'4.Mannschaft'!AA13)</f>
        <v>0</v>
      </c>
      <c r="AB13" s="365">
        <f>IF('4.Mannschaft'!AB28=1,"",'4.Mannschaft'!AB13)</f>
        <v>0</v>
      </c>
      <c r="AC13" s="370">
        <f>IF('4.Mannschaft'!AC28=1,"",'4.Mannschaft'!AC13)</f>
        <v>0</v>
      </c>
      <c r="AD13" s="3"/>
    </row>
    <row r="14" spans="1:30" ht="15" customHeight="1">
      <c r="A14" s="4" t="str">
        <f>M1A!A14</f>
        <v>Bahn 7</v>
      </c>
      <c r="B14" s="364">
        <f>IF('4.Mannschaft'!B28=1,"",'4.Mannschaft'!B14)</f>
        <v>1</v>
      </c>
      <c r="C14" s="365">
        <f>IF('4.Mannschaft'!C28=1,"",'4.Mannschaft'!C14)</f>
        <v>2</v>
      </c>
      <c r="D14" s="365">
        <f>IF('4.Mannschaft'!D28=1,"",'4.Mannschaft'!D14)</f>
        <v>1</v>
      </c>
      <c r="E14" s="366">
        <f>IF('4.Mannschaft'!E28=1,"",'4.Mannschaft'!E14)</f>
        <v>0</v>
      </c>
      <c r="F14" s="368">
        <f>IF('4.Mannschaft'!F28=1,"",'4.Mannschaft'!F14)</f>
        <v>1</v>
      </c>
      <c r="G14" s="365">
        <f>IF('4.Mannschaft'!G28=1,"",'4.Mannschaft'!G14)</f>
        <v>1</v>
      </c>
      <c r="H14" s="365">
        <f>IF('4.Mannschaft'!H28=1,"",'4.Mannschaft'!H14)</f>
        <v>1</v>
      </c>
      <c r="I14" s="366">
        <f>IF('4.Mannschaft'!I28=1,"",'4.Mannschaft'!I14)</f>
        <v>0</v>
      </c>
      <c r="J14" s="368">
        <f>IF('4.Mannschaft'!J28=1,"",'4.Mannschaft'!J14)</f>
        <v>2</v>
      </c>
      <c r="K14" s="365">
        <f>IF('4.Mannschaft'!K28=1,"",'4.Mannschaft'!K14)</f>
        <v>2</v>
      </c>
      <c r="L14" s="365">
        <f>IF('4.Mannschaft'!L28=1,"",'4.Mannschaft'!L14)</f>
        <v>2</v>
      </c>
      <c r="M14" s="366">
        <f>IF('4.Mannschaft'!M28=1,"",'4.Mannschaft'!M14)</f>
        <v>0</v>
      </c>
      <c r="N14" s="368">
        <f>IF('4.Mannschaft'!N28=1,"",'4.Mannschaft'!N14)</f>
        <v>2</v>
      </c>
      <c r="O14" s="365">
        <f>IF('4.Mannschaft'!O28=1,"",'4.Mannschaft'!O14)</f>
        <v>1</v>
      </c>
      <c r="P14" s="365">
        <f>IF('4.Mannschaft'!P28=1,"",'4.Mannschaft'!P14)</f>
        <v>1</v>
      </c>
      <c r="Q14" s="366">
        <f>IF('4.Mannschaft'!Q28=1,"",'4.Mannschaft'!Q14)</f>
        <v>0</v>
      </c>
      <c r="R14" s="368" t="str">
        <f>IF('4.Mannschaft'!R28=1,"",'4.Mannschaft'!R14)</f>
        <v/>
      </c>
      <c r="S14" s="365" t="str">
        <f>IF('4.Mannschaft'!S28=1,"",'4.Mannschaft'!S14)</f>
        <v/>
      </c>
      <c r="T14" s="365" t="str">
        <f>IF('4.Mannschaft'!T28=1,"",'4.Mannschaft'!T14)</f>
        <v/>
      </c>
      <c r="U14" s="366">
        <f>IF('4.Mannschaft'!U28=1,"",'4.Mannschaft'!U14)</f>
        <v>0</v>
      </c>
      <c r="V14" s="368">
        <f>IF('4.Mannschaft'!V28=1,"",'4.Mannschaft'!V14)</f>
        <v>0</v>
      </c>
      <c r="W14" s="365">
        <f>IF('4.Mannschaft'!W28=1,"",'4.Mannschaft'!W14)</f>
        <v>0</v>
      </c>
      <c r="X14" s="365">
        <f>IF('4.Mannschaft'!X28=1,"",'4.Mannschaft'!X14)</f>
        <v>0</v>
      </c>
      <c r="Y14" s="366">
        <f>IF('4.Mannschaft'!Y28=1,"",'4.Mannschaft'!Y14)</f>
        <v>0</v>
      </c>
      <c r="Z14" s="368">
        <f>IF('4.Mannschaft'!Z28=1,"",'4.Mannschaft'!Z14)</f>
        <v>0</v>
      </c>
      <c r="AA14" s="365">
        <f>IF('4.Mannschaft'!AA28=1,"",'4.Mannschaft'!AA14)</f>
        <v>0</v>
      </c>
      <c r="AB14" s="365">
        <f>IF('4.Mannschaft'!AB28=1,"",'4.Mannschaft'!AB14)</f>
        <v>0</v>
      </c>
      <c r="AC14" s="370">
        <f>IF('4.Mannschaft'!AC28=1,"",'4.Mannschaft'!AC14)</f>
        <v>0</v>
      </c>
      <c r="AD14" s="3"/>
    </row>
    <row r="15" spans="1:30" ht="15" customHeight="1">
      <c r="A15" s="4" t="str">
        <f>M1A!A15</f>
        <v>Bahn 8</v>
      </c>
      <c r="B15" s="364">
        <f>IF('4.Mannschaft'!B28=1,"",'4.Mannschaft'!B15)</f>
        <v>1</v>
      </c>
      <c r="C15" s="365">
        <f>IF('4.Mannschaft'!C28=1,"",'4.Mannschaft'!C15)</f>
        <v>2</v>
      </c>
      <c r="D15" s="365">
        <f>IF('4.Mannschaft'!D28=1,"",'4.Mannschaft'!D15)</f>
        <v>1</v>
      </c>
      <c r="E15" s="366">
        <f>IF('4.Mannschaft'!E28=1,"",'4.Mannschaft'!E15)</f>
        <v>0</v>
      </c>
      <c r="F15" s="368">
        <f>IF('4.Mannschaft'!F28=1,"",'4.Mannschaft'!F15)</f>
        <v>2</v>
      </c>
      <c r="G15" s="365">
        <f>IF('4.Mannschaft'!G28=1,"",'4.Mannschaft'!G15)</f>
        <v>2</v>
      </c>
      <c r="H15" s="365">
        <f>IF('4.Mannschaft'!H28=1,"",'4.Mannschaft'!H15)</f>
        <v>2</v>
      </c>
      <c r="I15" s="366">
        <f>IF('4.Mannschaft'!I28=1,"",'4.Mannschaft'!I15)</f>
        <v>0</v>
      </c>
      <c r="J15" s="368">
        <f>IF('4.Mannschaft'!J28=1,"",'4.Mannschaft'!J15)</f>
        <v>2</v>
      </c>
      <c r="K15" s="365">
        <f>IF('4.Mannschaft'!K28=1,"",'4.Mannschaft'!K15)</f>
        <v>2</v>
      </c>
      <c r="L15" s="365">
        <f>IF('4.Mannschaft'!L28=1,"",'4.Mannschaft'!L15)</f>
        <v>2</v>
      </c>
      <c r="M15" s="366">
        <f>IF('4.Mannschaft'!M28=1,"",'4.Mannschaft'!M15)</f>
        <v>0</v>
      </c>
      <c r="N15" s="368">
        <f>IF('4.Mannschaft'!N28=1,"",'4.Mannschaft'!N15)</f>
        <v>2</v>
      </c>
      <c r="O15" s="365">
        <f>IF('4.Mannschaft'!O28=1,"",'4.Mannschaft'!O15)</f>
        <v>1</v>
      </c>
      <c r="P15" s="365">
        <f>IF('4.Mannschaft'!P28=1,"",'4.Mannschaft'!P15)</f>
        <v>2</v>
      </c>
      <c r="Q15" s="366">
        <f>IF('4.Mannschaft'!Q28=1,"",'4.Mannschaft'!Q15)</f>
        <v>0</v>
      </c>
      <c r="R15" s="368" t="str">
        <f>IF('4.Mannschaft'!R28=1,"",'4.Mannschaft'!R15)</f>
        <v/>
      </c>
      <c r="S15" s="365" t="str">
        <f>IF('4.Mannschaft'!S28=1,"",'4.Mannschaft'!S15)</f>
        <v/>
      </c>
      <c r="T15" s="365" t="str">
        <f>IF('4.Mannschaft'!T28=1,"",'4.Mannschaft'!T15)</f>
        <v/>
      </c>
      <c r="U15" s="366">
        <f>IF('4.Mannschaft'!U28=1,"",'4.Mannschaft'!U15)</f>
        <v>0</v>
      </c>
      <c r="V15" s="368">
        <f>IF('4.Mannschaft'!V28=1,"",'4.Mannschaft'!V15)</f>
        <v>0</v>
      </c>
      <c r="W15" s="365">
        <f>IF('4.Mannschaft'!W28=1,"",'4.Mannschaft'!W15)</f>
        <v>0</v>
      </c>
      <c r="X15" s="365">
        <f>IF('4.Mannschaft'!X28=1,"",'4.Mannschaft'!X15)</f>
        <v>0</v>
      </c>
      <c r="Y15" s="366">
        <f>IF('4.Mannschaft'!Y28=1,"",'4.Mannschaft'!Y15)</f>
        <v>0</v>
      </c>
      <c r="Z15" s="368">
        <f>IF('4.Mannschaft'!Z28=1,"",'4.Mannschaft'!Z15)</f>
        <v>0</v>
      </c>
      <c r="AA15" s="365">
        <f>IF('4.Mannschaft'!AA28=1,"",'4.Mannschaft'!AA15)</f>
        <v>0</v>
      </c>
      <c r="AB15" s="365">
        <f>IF('4.Mannschaft'!AB28=1,"",'4.Mannschaft'!AB15)</f>
        <v>0</v>
      </c>
      <c r="AC15" s="370">
        <f>IF('4.Mannschaft'!AC28=1,"",'4.Mannschaft'!AC15)</f>
        <v>0</v>
      </c>
      <c r="AD15" s="3"/>
    </row>
    <row r="16" spans="1:30" ht="15" customHeight="1">
      <c r="A16" s="4" t="str">
        <f>M1A!A16</f>
        <v>Bahn 9</v>
      </c>
      <c r="B16" s="364">
        <f>IF('4.Mannschaft'!B28=1,"",'4.Mannschaft'!B16)</f>
        <v>2</v>
      </c>
      <c r="C16" s="365">
        <f>IF('4.Mannschaft'!C28=1,"",'4.Mannschaft'!C16)</f>
        <v>3</v>
      </c>
      <c r="D16" s="365">
        <f>IF('4.Mannschaft'!D28=1,"",'4.Mannschaft'!D16)</f>
        <v>1</v>
      </c>
      <c r="E16" s="366">
        <f>IF('4.Mannschaft'!E28=1,"",'4.Mannschaft'!E16)</f>
        <v>0</v>
      </c>
      <c r="F16" s="368">
        <f>IF('4.Mannschaft'!F28=1,"",'4.Mannschaft'!F16)</f>
        <v>2</v>
      </c>
      <c r="G16" s="365">
        <f>IF('4.Mannschaft'!G28=1,"",'4.Mannschaft'!G16)</f>
        <v>2</v>
      </c>
      <c r="H16" s="365">
        <f>IF('4.Mannschaft'!H28=1,"",'4.Mannschaft'!H16)</f>
        <v>2</v>
      </c>
      <c r="I16" s="366">
        <f>IF('4.Mannschaft'!I28=1,"",'4.Mannschaft'!I16)</f>
        <v>0</v>
      </c>
      <c r="J16" s="368">
        <f>IF('4.Mannschaft'!J28=1,"",'4.Mannschaft'!J16)</f>
        <v>2</v>
      </c>
      <c r="K16" s="365">
        <f>IF('4.Mannschaft'!K28=1,"",'4.Mannschaft'!K16)</f>
        <v>2</v>
      </c>
      <c r="L16" s="365">
        <f>IF('4.Mannschaft'!L28=1,"",'4.Mannschaft'!L16)</f>
        <v>2</v>
      </c>
      <c r="M16" s="366">
        <f>IF('4.Mannschaft'!M28=1,"",'4.Mannschaft'!M16)</f>
        <v>0</v>
      </c>
      <c r="N16" s="368">
        <f>IF('4.Mannschaft'!N28=1,"",'4.Mannschaft'!N16)</f>
        <v>1</v>
      </c>
      <c r="O16" s="365">
        <f>IF('4.Mannschaft'!O28=1,"",'4.Mannschaft'!O16)</f>
        <v>1</v>
      </c>
      <c r="P16" s="365">
        <f>IF('4.Mannschaft'!P28=1,"",'4.Mannschaft'!P16)</f>
        <v>2</v>
      </c>
      <c r="Q16" s="366">
        <f>IF('4.Mannschaft'!Q28=1,"",'4.Mannschaft'!Q16)</f>
        <v>0</v>
      </c>
      <c r="R16" s="368" t="str">
        <f>IF('4.Mannschaft'!R28=1,"",'4.Mannschaft'!R16)</f>
        <v/>
      </c>
      <c r="S16" s="365" t="str">
        <f>IF('4.Mannschaft'!S28=1,"",'4.Mannschaft'!S16)</f>
        <v/>
      </c>
      <c r="T16" s="365" t="str">
        <f>IF('4.Mannschaft'!T28=1,"",'4.Mannschaft'!T16)</f>
        <v/>
      </c>
      <c r="U16" s="366">
        <f>IF('4.Mannschaft'!U28=1,"",'4.Mannschaft'!U16)</f>
        <v>0</v>
      </c>
      <c r="V16" s="368">
        <f>IF('4.Mannschaft'!V28=1,"",'4.Mannschaft'!V16)</f>
        <v>0</v>
      </c>
      <c r="W16" s="365">
        <f>IF('4.Mannschaft'!W28=1,"",'4.Mannschaft'!W16)</f>
        <v>0</v>
      </c>
      <c r="X16" s="365">
        <f>IF('4.Mannschaft'!X28=1,"",'4.Mannschaft'!X16)</f>
        <v>0</v>
      </c>
      <c r="Y16" s="366">
        <f>IF('4.Mannschaft'!Y28=1,"",'4.Mannschaft'!Y16)</f>
        <v>0</v>
      </c>
      <c r="Z16" s="368">
        <f>IF('4.Mannschaft'!Z28=1,"",'4.Mannschaft'!Z16)</f>
        <v>0</v>
      </c>
      <c r="AA16" s="365">
        <f>IF('4.Mannschaft'!AA28=1,"",'4.Mannschaft'!AA16)</f>
        <v>0</v>
      </c>
      <c r="AB16" s="365">
        <f>IF('4.Mannschaft'!AB28=1,"",'4.Mannschaft'!AB16)</f>
        <v>0</v>
      </c>
      <c r="AC16" s="370">
        <f>IF('4.Mannschaft'!AC28=1,"",'4.Mannschaft'!AC16)</f>
        <v>0</v>
      </c>
      <c r="AD16" s="3"/>
    </row>
    <row r="17" spans="1:30" ht="15" customHeight="1">
      <c r="A17" s="4" t="str">
        <f>M1A!A17</f>
        <v>Bahn 10</v>
      </c>
      <c r="B17" s="364">
        <f>IF('4.Mannschaft'!B28=1,"",'4.Mannschaft'!B17)</f>
        <v>1</v>
      </c>
      <c r="C17" s="365">
        <f>IF('4.Mannschaft'!C28=1,"",'4.Mannschaft'!C17)</f>
        <v>2</v>
      </c>
      <c r="D17" s="365">
        <f>IF('4.Mannschaft'!D28=1,"",'4.Mannschaft'!D17)</f>
        <v>1</v>
      </c>
      <c r="E17" s="366">
        <f>IF('4.Mannschaft'!E28=1,"",'4.Mannschaft'!E17)</f>
        <v>0</v>
      </c>
      <c r="F17" s="368">
        <f>IF('4.Mannschaft'!F28=1,"",'4.Mannschaft'!F17)</f>
        <v>1</v>
      </c>
      <c r="G17" s="365">
        <f>IF('4.Mannschaft'!G28=1,"",'4.Mannschaft'!G17)</f>
        <v>2</v>
      </c>
      <c r="H17" s="365">
        <f>IF('4.Mannschaft'!H28=1,"",'4.Mannschaft'!H17)</f>
        <v>1</v>
      </c>
      <c r="I17" s="366">
        <f>IF('4.Mannschaft'!I28=1,"",'4.Mannschaft'!I17)</f>
        <v>0</v>
      </c>
      <c r="J17" s="368">
        <f>IF('4.Mannschaft'!J28=1,"",'4.Mannschaft'!J17)</f>
        <v>2</v>
      </c>
      <c r="K17" s="365">
        <f>IF('4.Mannschaft'!K28=1,"",'4.Mannschaft'!K17)</f>
        <v>1</v>
      </c>
      <c r="L17" s="365">
        <f>IF('4.Mannschaft'!L28=1,"",'4.Mannschaft'!L17)</f>
        <v>2</v>
      </c>
      <c r="M17" s="366">
        <f>IF('4.Mannschaft'!M28=1,"",'4.Mannschaft'!M17)</f>
        <v>0</v>
      </c>
      <c r="N17" s="368">
        <f>IF('4.Mannschaft'!N28=1,"",'4.Mannschaft'!N17)</f>
        <v>1</v>
      </c>
      <c r="O17" s="365">
        <f>IF('4.Mannschaft'!O28=1,"",'4.Mannschaft'!O17)</f>
        <v>2</v>
      </c>
      <c r="P17" s="365">
        <f>IF('4.Mannschaft'!P28=1,"",'4.Mannschaft'!P17)</f>
        <v>1</v>
      </c>
      <c r="Q17" s="366">
        <f>IF('4.Mannschaft'!Q28=1,"",'4.Mannschaft'!Q17)</f>
        <v>0</v>
      </c>
      <c r="R17" s="368" t="str">
        <f>IF('4.Mannschaft'!R28=1,"",'4.Mannschaft'!R17)</f>
        <v/>
      </c>
      <c r="S17" s="365" t="str">
        <f>IF('4.Mannschaft'!S28=1,"",'4.Mannschaft'!S17)</f>
        <v/>
      </c>
      <c r="T17" s="365" t="str">
        <f>IF('4.Mannschaft'!T28=1,"",'4.Mannschaft'!T17)</f>
        <v/>
      </c>
      <c r="U17" s="366">
        <f>IF('4.Mannschaft'!U28=1,"",'4.Mannschaft'!U17)</f>
        <v>0</v>
      </c>
      <c r="V17" s="368">
        <f>IF('4.Mannschaft'!V28=1,"",'4.Mannschaft'!V17)</f>
        <v>0</v>
      </c>
      <c r="W17" s="365">
        <f>IF('4.Mannschaft'!W28=1,"",'4.Mannschaft'!W17)</f>
        <v>0</v>
      </c>
      <c r="X17" s="365">
        <f>IF('4.Mannschaft'!X28=1,"",'4.Mannschaft'!X17)</f>
        <v>0</v>
      </c>
      <c r="Y17" s="366">
        <f>IF('4.Mannschaft'!Y28=1,"",'4.Mannschaft'!Y17)</f>
        <v>0</v>
      </c>
      <c r="Z17" s="368">
        <f>IF('4.Mannschaft'!Z28=1,"",'4.Mannschaft'!Z17)</f>
        <v>0</v>
      </c>
      <c r="AA17" s="365">
        <f>IF('4.Mannschaft'!AA28=1,"",'4.Mannschaft'!AA17)</f>
        <v>0</v>
      </c>
      <c r="AB17" s="365">
        <f>IF('4.Mannschaft'!AB28=1,"",'4.Mannschaft'!AB17)</f>
        <v>0</v>
      </c>
      <c r="AC17" s="370">
        <f>IF('4.Mannschaft'!AC28=1,"",'4.Mannschaft'!AC17)</f>
        <v>0</v>
      </c>
      <c r="AD17" s="3"/>
    </row>
    <row r="18" spans="1:30" ht="15" customHeight="1">
      <c r="A18" s="4" t="str">
        <f>M1A!A18</f>
        <v>Bahn 11</v>
      </c>
      <c r="B18" s="364">
        <f>IF('4.Mannschaft'!B28=1,"",'4.Mannschaft'!B18)</f>
        <v>2</v>
      </c>
      <c r="C18" s="365">
        <f>IF('4.Mannschaft'!C28=1,"",'4.Mannschaft'!C18)</f>
        <v>4</v>
      </c>
      <c r="D18" s="365">
        <f>IF('4.Mannschaft'!D28=1,"",'4.Mannschaft'!D18)</f>
        <v>5</v>
      </c>
      <c r="E18" s="366">
        <f>IF('4.Mannschaft'!E28=1,"",'4.Mannschaft'!E18)</f>
        <v>0</v>
      </c>
      <c r="F18" s="368">
        <f>IF('4.Mannschaft'!F28=1,"",'4.Mannschaft'!F18)</f>
        <v>1</v>
      </c>
      <c r="G18" s="365">
        <f>IF('4.Mannschaft'!G28=1,"",'4.Mannschaft'!G18)</f>
        <v>1</v>
      </c>
      <c r="H18" s="365">
        <f>IF('4.Mannschaft'!H28=1,"",'4.Mannschaft'!H18)</f>
        <v>2</v>
      </c>
      <c r="I18" s="366">
        <f>IF('4.Mannschaft'!I28=1,"",'4.Mannschaft'!I18)</f>
        <v>0</v>
      </c>
      <c r="J18" s="368">
        <f>IF('4.Mannschaft'!J28=1,"",'4.Mannschaft'!J18)</f>
        <v>2</v>
      </c>
      <c r="K18" s="365">
        <f>IF('4.Mannschaft'!K28=1,"",'4.Mannschaft'!K18)</f>
        <v>2</v>
      </c>
      <c r="L18" s="365">
        <f>IF('4.Mannschaft'!L28=1,"",'4.Mannschaft'!L18)</f>
        <v>2</v>
      </c>
      <c r="M18" s="366">
        <f>IF('4.Mannschaft'!M28=1,"",'4.Mannschaft'!M18)</f>
        <v>0</v>
      </c>
      <c r="N18" s="368">
        <f>IF('4.Mannschaft'!N28=1,"",'4.Mannschaft'!N18)</f>
        <v>2</v>
      </c>
      <c r="O18" s="365">
        <f>IF('4.Mannschaft'!O28=1,"",'4.Mannschaft'!O18)</f>
        <v>2</v>
      </c>
      <c r="P18" s="365">
        <f>IF('4.Mannschaft'!P28=1,"",'4.Mannschaft'!P18)</f>
        <v>1</v>
      </c>
      <c r="Q18" s="366">
        <f>IF('4.Mannschaft'!Q28=1,"",'4.Mannschaft'!Q18)</f>
        <v>0</v>
      </c>
      <c r="R18" s="368" t="str">
        <f>IF('4.Mannschaft'!R28=1,"",'4.Mannschaft'!R18)</f>
        <v/>
      </c>
      <c r="S18" s="365" t="str">
        <f>IF('4.Mannschaft'!S28=1,"",'4.Mannschaft'!S18)</f>
        <v/>
      </c>
      <c r="T18" s="365" t="str">
        <f>IF('4.Mannschaft'!T28=1,"",'4.Mannschaft'!T18)</f>
        <v/>
      </c>
      <c r="U18" s="366">
        <f>IF('4.Mannschaft'!U28=1,"",'4.Mannschaft'!U18)</f>
        <v>0</v>
      </c>
      <c r="V18" s="368">
        <f>IF('4.Mannschaft'!V28=1,"",'4.Mannschaft'!V18)</f>
        <v>0</v>
      </c>
      <c r="W18" s="365">
        <f>IF('4.Mannschaft'!W28=1,"",'4.Mannschaft'!W18)</f>
        <v>0</v>
      </c>
      <c r="X18" s="365">
        <f>IF('4.Mannschaft'!X28=1,"",'4.Mannschaft'!X18)</f>
        <v>0</v>
      </c>
      <c r="Y18" s="366">
        <f>IF('4.Mannschaft'!Y28=1,"",'4.Mannschaft'!Y18)</f>
        <v>0</v>
      </c>
      <c r="Z18" s="368">
        <f>IF('4.Mannschaft'!Z28=1,"",'4.Mannschaft'!Z18)</f>
        <v>0</v>
      </c>
      <c r="AA18" s="365">
        <f>IF('4.Mannschaft'!AA28=1,"",'4.Mannschaft'!AA18)</f>
        <v>0</v>
      </c>
      <c r="AB18" s="365">
        <f>IF('4.Mannschaft'!AB28=1,"",'4.Mannschaft'!AB18)</f>
        <v>0</v>
      </c>
      <c r="AC18" s="370">
        <f>IF('4.Mannschaft'!AC28=1,"",'4.Mannschaft'!AC18)</f>
        <v>0</v>
      </c>
      <c r="AD18" s="3"/>
    </row>
    <row r="19" spans="1:30" ht="15" customHeight="1">
      <c r="A19" s="4" t="str">
        <f>M1A!A19</f>
        <v>Bahn 12</v>
      </c>
      <c r="B19" s="364">
        <f>IF('4.Mannschaft'!B28=1,"",'4.Mannschaft'!B19)</f>
        <v>1</v>
      </c>
      <c r="C19" s="365">
        <f>IF('4.Mannschaft'!C28=1,"",'4.Mannschaft'!C19)</f>
        <v>2</v>
      </c>
      <c r="D19" s="365">
        <f>IF('4.Mannschaft'!D28=1,"",'4.Mannschaft'!D19)</f>
        <v>1</v>
      </c>
      <c r="E19" s="366">
        <f>IF('4.Mannschaft'!E28=1,"",'4.Mannschaft'!E19)</f>
        <v>0</v>
      </c>
      <c r="F19" s="368">
        <f>IF('4.Mannschaft'!F28=1,"",'4.Mannschaft'!F19)</f>
        <v>1</v>
      </c>
      <c r="G19" s="365">
        <f>IF('4.Mannschaft'!G28=1,"",'4.Mannschaft'!G19)</f>
        <v>1</v>
      </c>
      <c r="H19" s="365">
        <f>IF('4.Mannschaft'!H28=1,"",'4.Mannschaft'!H19)</f>
        <v>1</v>
      </c>
      <c r="I19" s="366">
        <f>IF('4.Mannschaft'!I28=1,"",'4.Mannschaft'!I19)</f>
        <v>0</v>
      </c>
      <c r="J19" s="368">
        <f>IF('4.Mannschaft'!J28=1,"",'4.Mannschaft'!J19)</f>
        <v>1</v>
      </c>
      <c r="K19" s="365">
        <f>IF('4.Mannschaft'!K28=1,"",'4.Mannschaft'!K19)</f>
        <v>1</v>
      </c>
      <c r="L19" s="365">
        <f>IF('4.Mannschaft'!L28=1,"",'4.Mannschaft'!L19)</f>
        <v>1</v>
      </c>
      <c r="M19" s="366">
        <f>IF('4.Mannschaft'!M28=1,"",'4.Mannschaft'!M19)</f>
        <v>0</v>
      </c>
      <c r="N19" s="368">
        <f>IF('4.Mannschaft'!N28=1,"",'4.Mannschaft'!N19)</f>
        <v>1</v>
      </c>
      <c r="O19" s="365">
        <f>IF('4.Mannschaft'!O28=1,"",'4.Mannschaft'!O19)</f>
        <v>1</v>
      </c>
      <c r="P19" s="365">
        <f>IF('4.Mannschaft'!P28=1,"",'4.Mannschaft'!P19)</f>
        <v>1</v>
      </c>
      <c r="Q19" s="366">
        <f>IF('4.Mannschaft'!Q28=1,"",'4.Mannschaft'!Q19)</f>
        <v>0</v>
      </c>
      <c r="R19" s="368" t="str">
        <f>IF('4.Mannschaft'!R28=1,"",'4.Mannschaft'!R19)</f>
        <v/>
      </c>
      <c r="S19" s="365" t="str">
        <f>IF('4.Mannschaft'!S28=1,"",'4.Mannschaft'!S19)</f>
        <v/>
      </c>
      <c r="T19" s="365" t="str">
        <f>IF('4.Mannschaft'!T28=1,"",'4.Mannschaft'!T19)</f>
        <v/>
      </c>
      <c r="U19" s="366">
        <f>IF('4.Mannschaft'!U28=1,"",'4.Mannschaft'!U19)</f>
        <v>0</v>
      </c>
      <c r="V19" s="368">
        <f>IF('4.Mannschaft'!V28=1,"",'4.Mannschaft'!V19)</f>
        <v>0</v>
      </c>
      <c r="W19" s="365">
        <f>IF('4.Mannschaft'!W28=1,"",'4.Mannschaft'!W19)</f>
        <v>0</v>
      </c>
      <c r="X19" s="365">
        <f>IF('4.Mannschaft'!X28=1,"",'4.Mannschaft'!X19)</f>
        <v>0</v>
      </c>
      <c r="Y19" s="366">
        <f>IF('4.Mannschaft'!Y28=1,"",'4.Mannschaft'!Y19)</f>
        <v>0</v>
      </c>
      <c r="Z19" s="368">
        <f>IF('4.Mannschaft'!Z28=1,"",'4.Mannschaft'!Z19)</f>
        <v>0</v>
      </c>
      <c r="AA19" s="365">
        <f>IF('4.Mannschaft'!AA28=1,"",'4.Mannschaft'!AA19)</f>
        <v>0</v>
      </c>
      <c r="AB19" s="365">
        <f>IF('4.Mannschaft'!AB28=1,"",'4.Mannschaft'!AB19)</f>
        <v>0</v>
      </c>
      <c r="AC19" s="370">
        <f>IF('4.Mannschaft'!AC28=1,"",'4.Mannschaft'!AC19)</f>
        <v>0</v>
      </c>
      <c r="AD19" s="3"/>
    </row>
    <row r="20" spans="1:30" ht="15" customHeight="1">
      <c r="A20" s="4" t="str">
        <f>M1A!A20</f>
        <v>Bahn 13</v>
      </c>
      <c r="B20" s="364">
        <f>IF('4.Mannschaft'!B28=1,"",'4.Mannschaft'!B20)</f>
        <v>2</v>
      </c>
      <c r="C20" s="365">
        <f>IF('4.Mannschaft'!C28=1,"",'4.Mannschaft'!C20)</f>
        <v>2</v>
      </c>
      <c r="D20" s="365">
        <f>IF('4.Mannschaft'!D28=1,"",'4.Mannschaft'!D20)</f>
        <v>2</v>
      </c>
      <c r="E20" s="366">
        <f>IF('4.Mannschaft'!E28=1,"",'4.Mannschaft'!E20)</f>
        <v>0</v>
      </c>
      <c r="F20" s="368">
        <f>IF('4.Mannschaft'!F28=1,"",'4.Mannschaft'!F20)</f>
        <v>2</v>
      </c>
      <c r="G20" s="365">
        <f>IF('4.Mannschaft'!G28=1,"",'4.Mannschaft'!G20)</f>
        <v>2</v>
      </c>
      <c r="H20" s="365">
        <f>IF('4.Mannschaft'!H28=1,"",'4.Mannschaft'!H20)</f>
        <v>1</v>
      </c>
      <c r="I20" s="366">
        <f>IF('4.Mannschaft'!I28=1,"",'4.Mannschaft'!I20)</f>
        <v>0</v>
      </c>
      <c r="J20" s="368">
        <f>IF('4.Mannschaft'!J28=1,"",'4.Mannschaft'!J20)</f>
        <v>1</v>
      </c>
      <c r="K20" s="365">
        <f>IF('4.Mannschaft'!K28=1,"",'4.Mannschaft'!K20)</f>
        <v>1</v>
      </c>
      <c r="L20" s="365">
        <f>IF('4.Mannschaft'!L28=1,"",'4.Mannschaft'!L20)</f>
        <v>1</v>
      </c>
      <c r="M20" s="366">
        <f>IF('4.Mannschaft'!M28=1,"",'4.Mannschaft'!M20)</f>
        <v>0</v>
      </c>
      <c r="N20" s="368">
        <f>IF('4.Mannschaft'!N28=1,"",'4.Mannschaft'!N20)</f>
        <v>2</v>
      </c>
      <c r="O20" s="365">
        <f>IF('4.Mannschaft'!O28=1,"",'4.Mannschaft'!O20)</f>
        <v>2</v>
      </c>
      <c r="P20" s="365">
        <f>IF('4.Mannschaft'!P28=1,"",'4.Mannschaft'!P20)</f>
        <v>3</v>
      </c>
      <c r="Q20" s="366">
        <f>IF('4.Mannschaft'!Q28=1,"",'4.Mannschaft'!Q20)</f>
        <v>0</v>
      </c>
      <c r="R20" s="368" t="str">
        <f>IF('4.Mannschaft'!R28=1,"",'4.Mannschaft'!R20)</f>
        <v/>
      </c>
      <c r="S20" s="365" t="str">
        <f>IF('4.Mannschaft'!S28=1,"",'4.Mannschaft'!S20)</f>
        <v/>
      </c>
      <c r="T20" s="365" t="str">
        <f>IF('4.Mannschaft'!T28=1,"",'4.Mannschaft'!T20)</f>
        <v/>
      </c>
      <c r="U20" s="366">
        <f>IF('4.Mannschaft'!U28=1,"",'4.Mannschaft'!U20)</f>
        <v>0</v>
      </c>
      <c r="V20" s="368">
        <f>IF('4.Mannschaft'!V28=1,"",'4.Mannschaft'!V20)</f>
        <v>0</v>
      </c>
      <c r="W20" s="365">
        <f>IF('4.Mannschaft'!W28=1,"",'4.Mannschaft'!W20)</f>
        <v>0</v>
      </c>
      <c r="X20" s="365">
        <f>IF('4.Mannschaft'!X28=1,"",'4.Mannschaft'!X20)</f>
        <v>0</v>
      </c>
      <c r="Y20" s="366">
        <f>IF('4.Mannschaft'!Y28=1,"",'4.Mannschaft'!Y20)</f>
        <v>0</v>
      </c>
      <c r="Z20" s="368">
        <f>IF('4.Mannschaft'!Z28=1,"",'4.Mannschaft'!Z20)</f>
        <v>0</v>
      </c>
      <c r="AA20" s="365">
        <f>IF('4.Mannschaft'!AA28=1,"",'4.Mannschaft'!AA20)</f>
        <v>0</v>
      </c>
      <c r="AB20" s="365">
        <f>IF('4.Mannschaft'!AB28=1,"",'4.Mannschaft'!AB20)</f>
        <v>0</v>
      </c>
      <c r="AC20" s="370">
        <f>IF('4.Mannschaft'!AC28=1,"",'4.Mannschaft'!AC20)</f>
        <v>0</v>
      </c>
      <c r="AD20" s="3"/>
    </row>
    <row r="21" spans="1:30" ht="15" customHeight="1">
      <c r="A21" s="4" t="str">
        <f>M1A!A21</f>
        <v>Bahn 14</v>
      </c>
      <c r="B21" s="364">
        <f>IF('4.Mannschaft'!B28=1,"",'4.Mannschaft'!B21)</f>
        <v>2</v>
      </c>
      <c r="C21" s="365">
        <f>IF('4.Mannschaft'!C28=1,"",'4.Mannschaft'!C21)</f>
        <v>1</v>
      </c>
      <c r="D21" s="365">
        <f>IF('4.Mannschaft'!D28=1,"",'4.Mannschaft'!D21)</f>
        <v>1</v>
      </c>
      <c r="E21" s="366">
        <f>IF('4.Mannschaft'!E28=1,"",'4.Mannschaft'!E21)</f>
        <v>0</v>
      </c>
      <c r="F21" s="368">
        <f>IF('4.Mannschaft'!F28=1,"",'4.Mannschaft'!F21)</f>
        <v>1</v>
      </c>
      <c r="G21" s="365">
        <f>IF('4.Mannschaft'!G28=1,"",'4.Mannschaft'!G21)</f>
        <v>1</v>
      </c>
      <c r="H21" s="365">
        <f>IF('4.Mannschaft'!H28=1,"",'4.Mannschaft'!H21)</f>
        <v>1</v>
      </c>
      <c r="I21" s="366">
        <f>IF('4.Mannschaft'!I28=1,"",'4.Mannschaft'!I21)</f>
        <v>0</v>
      </c>
      <c r="J21" s="368">
        <f>IF('4.Mannschaft'!J28=1,"",'4.Mannschaft'!J21)</f>
        <v>1</v>
      </c>
      <c r="K21" s="365">
        <f>IF('4.Mannschaft'!K28=1,"",'4.Mannschaft'!K21)</f>
        <v>2</v>
      </c>
      <c r="L21" s="365">
        <f>IF('4.Mannschaft'!L28=1,"",'4.Mannschaft'!L21)</f>
        <v>1</v>
      </c>
      <c r="M21" s="366">
        <f>IF('4.Mannschaft'!M28=1,"",'4.Mannschaft'!M21)</f>
        <v>0</v>
      </c>
      <c r="N21" s="368">
        <f>IF('4.Mannschaft'!N28=1,"",'4.Mannschaft'!N21)</f>
        <v>1</v>
      </c>
      <c r="O21" s="365">
        <f>IF('4.Mannschaft'!O28=1,"",'4.Mannschaft'!O21)</f>
        <v>2</v>
      </c>
      <c r="P21" s="365">
        <f>IF('4.Mannschaft'!P28=1,"",'4.Mannschaft'!P21)</f>
        <v>1</v>
      </c>
      <c r="Q21" s="366">
        <f>IF('4.Mannschaft'!Q28=1,"",'4.Mannschaft'!Q21)</f>
        <v>0</v>
      </c>
      <c r="R21" s="368" t="str">
        <f>IF('4.Mannschaft'!R28=1,"",'4.Mannschaft'!R21)</f>
        <v/>
      </c>
      <c r="S21" s="365" t="str">
        <f>IF('4.Mannschaft'!S28=1,"",'4.Mannschaft'!S21)</f>
        <v/>
      </c>
      <c r="T21" s="365" t="str">
        <f>IF('4.Mannschaft'!T28=1,"",'4.Mannschaft'!T21)</f>
        <v/>
      </c>
      <c r="U21" s="366">
        <f>IF('4.Mannschaft'!U28=1,"",'4.Mannschaft'!U21)</f>
        <v>0</v>
      </c>
      <c r="V21" s="368">
        <f>IF('4.Mannschaft'!V28=1,"",'4.Mannschaft'!V21)</f>
        <v>0</v>
      </c>
      <c r="W21" s="365">
        <f>IF('4.Mannschaft'!W28=1,"",'4.Mannschaft'!W21)</f>
        <v>0</v>
      </c>
      <c r="X21" s="365">
        <f>IF('4.Mannschaft'!X28=1,"",'4.Mannschaft'!X21)</f>
        <v>0</v>
      </c>
      <c r="Y21" s="366">
        <f>IF('4.Mannschaft'!Y28=1,"",'4.Mannschaft'!Y21)</f>
        <v>0</v>
      </c>
      <c r="Z21" s="368">
        <f>IF('4.Mannschaft'!Z28=1,"",'4.Mannschaft'!Z21)</f>
        <v>0</v>
      </c>
      <c r="AA21" s="365">
        <f>IF('4.Mannschaft'!AA28=1,"",'4.Mannschaft'!AA21)</f>
        <v>0</v>
      </c>
      <c r="AB21" s="365">
        <f>IF('4.Mannschaft'!AB28=1,"",'4.Mannschaft'!AB21)</f>
        <v>0</v>
      </c>
      <c r="AC21" s="370">
        <f>IF('4.Mannschaft'!AC28=1,"",'4.Mannschaft'!AC21)</f>
        <v>0</v>
      </c>
      <c r="AD21" s="3"/>
    </row>
    <row r="22" spans="1:30" ht="15" customHeight="1">
      <c r="A22" s="4" t="str">
        <f>M1A!A22</f>
        <v>Bahn 15</v>
      </c>
      <c r="B22" s="364">
        <f>IF('4.Mannschaft'!B28=1,"",'4.Mannschaft'!B22)</f>
        <v>1</v>
      </c>
      <c r="C22" s="365">
        <f>IF('4.Mannschaft'!C28=1,"",'4.Mannschaft'!C22)</f>
        <v>2</v>
      </c>
      <c r="D22" s="365">
        <f>IF('4.Mannschaft'!D28=1,"",'4.Mannschaft'!D22)</f>
        <v>1</v>
      </c>
      <c r="E22" s="366">
        <f>IF('4.Mannschaft'!E28=1,"",'4.Mannschaft'!E22)</f>
        <v>0</v>
      </c>
      <c r="F22" s="368">
        <f>IF('4.Mannschaft'!F28=1,"",'4.Mannschaft'!F22)</f>
        <v>2</v>
      </c>
      <c r="G22" s="365">
        <f>IF('4.Mannschaft'!G28=1,"",'4.Mannschaft'!G22)</f>
        <v>1</v>
      </c>
      <c r="H22" s="365">
        <f>IF('4.Mannschaft'!H28=1,"",'4.Mannschaft'!H22)</f>
        <v>2</v>
      </c>
      <c r="I22" s="366">
        <f>IF('4.Mannschaft'!I28=1,"",'4.Mannschaft'!I22)</f>
        <v>0</v>
      </c>
      <c r="J22" s="368">
        <f>IF('4.Mannschaft'!J28=1,"",'4.Mannschaft'!J22)</f>
        <v>1</v>
      </c>
      <c r="K22" s="365">
        <f>IF('4.Mannschaft'!K28=1,"",'4.Mannschaft'!K22)</f>
        <v>2</v>
      </c>
      <c r="L22" s="365">
        <f>IF('4.Mannschaft'!L28=1,"",'4.Mannschaft'!L22)</f>
        <v>2</v>
      </c>
      <c r="M22" s="366">
        <f>IF('4.Mannschaft'!M28=1,"",'4.Mannschaft'!M22)</f>
        <v>0</v>
      </c>
      <c r="N22" s="368">
        <f>IF('4.Mannschaft'!N28=1,"",'4.Mannschaft'!N22)</f>
        <v>1</v>
      </c>
      <c r="O22" s="365">
        <f>IF('4.Mannschaft'!O28=1,"",'4.Mannschaft'!O22)</f>
        <v>2</v>
      </c>
      <c r="P22" s="365">
        <f>IF('4.Mannschaft'!P28=1,"",'4.Mannschaft'!P22)</f>
        <v>1</v>
      </c>
      <c r="Q22" s="366">
        <f>IF('4.Mannschaft'!Q28=1,"",'4.Mannschaft'!Q22)</f>
        <v>0</v>
      </c>
      <c r="R22" s="368" t="str">
        <f>IF('4.Mannschaft'!R28=1,"",'4.Mannschaft'!R22)</f>
        <v/>
      </c>
      <c r="S22" s="365" t="str">
        <f>IF('4.Mannschaft'!S28=1,"",'4.Mannschaft'!S22)</f>
        <v/>
      </c>
      <c r="T22" s="365" t="str">
        <f>IF('4.Mannschaft'!T28=1,"",'4.Mannschaft'!T22)</f>
        <v/>
      </c>
      <c r="U22" s="366">
        <f>IF('4.Mannschaft'!U28=1,"",'4.Mannschaft'!U22)</f>
        <v>0</v>
      </c>
      <c r="V22" s="368">
        <f>IF('4.Mannschaft'!V28=1,"",'4.Mannschaft'!V22)</f>
        <v>0</v>
      </c>
      <c r="W22" s="365">
        <f>IF('4.Mannschaft'!W28=1,"",'4.Mannschaft'!W22)</f>
        <v>0</v>
      </c>
      <c r="X22" s="365">
        <f>IF('4.Mannschaft'!X28=1,"",'4.Mannschaft'!X22)</f>
        <v>0</v>
      </c>
      <c r="Y22" s="366">
        <f>IF('4.Mannschaft'!Y28=1,"",'4.Mannschaft'!Y22)</f>
        <v>0</v>
      </c>
      <c r="Z22" s="368">
        <f>IF('4.Mannschaft'!Z28=1,"",'4.Mannschaft'!Z22)</f>
        <v>0</v>
      </c>
      <c r="AA22" s="365">
        <f>IF('4.Mannschaft'!AA28=1,"",'4.Mannschaft'!AA22)</f>
        <v>0</v>
      </c>
      <c r="AB22" s="365">
        <f>IF('4.Mannschaft'!AB28=1,"",'4.Mannschaft'!AB22)</f>
        <v>0</v>
      </c>
      <c r="AC22" s="370">
        <f>IF('4.Mannschaft'!AC28=1,"",'4.Mannschaft'!AC22)</f>
        <v>0</v>
      </c>
      <c r="AD22" s="3"/>
    </row>
    <row r="23" spans="1:30" ht="15" customHeight="1">
      <c r="A23" s="4" t="str">
        <f>M1A!A23</f>
        <v>Bahn 16</v>
      </c>
      <c r="B23" s="364">
        <f>IF('4.Mannschaft'!B28=1,"",'4.Mannschaft'!B23)</f>
        <v>2</v>
      </c>
      <c r="C23" s="365">
        <f>IF('4.Mannschaft'!C28=1,"",'4.Mannschaft'!C23)</f>
        <v>1</v>
      </c>
      <c r="D23" s="365">
        <f>IF('4.Mannschaft'!D28=1,"",'4.Mannschaft'!D23)</f>
        <v>1</v>
      </c>
      <c r="E23" s="366">
        <f>IF('4.Mannschaft'!E28=1,"",'4.Mannschaft'!E23)</f>
        <v>0</v>
      </c>
      <c r="F23" s="368">
        <f>IF('4.Mannschaft'!F28=1,"",'4.Mannschaft'!F23)</f>
        <v>2</v>
      </c>
      <c r="G23" s="365">
        <f>IF('4.Mannschaft'!G28=1,"",'4.Mannschaft'!G23)</f>
        <v>2</v>
      </c>
      <c r="H23" s="365">
        <f>IF('4.Mannschaft'!H28=1,"",'4.Mannschaft'!H23)</f>
        <v>1</v>
      </c>
      <c r="I23" s="366">
        <f>IF('4.Mannschaft'!I28=1,"",'4.Mannschaft'!I23)</f>
        <v>0</v>
      </c>
      <c r="J23" s="368">
        <f>IF('4.Mannschaft'!J28=1,"",'4.Mannschaft'!J23)</f>
        <v>2</v>
      </c>
      <c r="K23" s="365">
        <f>IF('4.Mannschaft'!K28=1,"",'4.Mannschaft'!K23)</f>
        <v>2</v>
      </c>
      <c r="L23" s="365">
        <f>IF('4.Mannschaft'!L28=1,"",'4.Mannschaft'!L23)</f>
        <v>2</v>
      </c>
      <c r="M23" s="366">
        <f>IF('4.Mannschaft'!M28=1,"",'4.Mannschaft'!M23)</f>
        <v>0</v>
      </c>
      <c r="N23" s="368">
        <f>IF('4.Mannschaft'!N28=1,"",'4.Mannschaft'!N23)</f>
        <v>4</v>
      </c>
      <c r="O23" s="365">
        <f>IF('4.Mannschaft'!O28=1,"",'4.Mannschaft'!O23)</f>
        <v>2</v>
      </c>
      <c r="P23" s="365">
        <f>IF('4.Mannschaft'!P28=1,"",'4.Mannschaft'!P23)</f>
        <v>2</v>
      </c>
      <c r="Q23" s="366">
        <f>IF('4.Mannschaft'!Q28=1,"",'4.Mannschaft'!Q23)</f>
        <v>0</v>
      </c>
      <c r="R23" s="368" t="str">
        <f>IF('4.Mannschaft'!R28=1,"",'4.Mannschaft'!R23)</f>
        <v/>
      </c>
      <c r="S23" s="365" t="str">
        <f>IF('4.Mannschaft'!S28=1,"",'4.Mannschaft'!S23)</f>
        <v/>
      </c>
      <c r="T23" s="365" t="str">
        <f>IF('4.Mannschaft'!T28=1,"",'4.Mannschaft'!T23)</f>
        <v/>
      </c>
      <c r="U23" s="366">
        <f>IF('4.Mannschaft'!U28=1,"",'4.Mannschaft'!U23)</f>
        <v>0</v>
      </c>
      <c r="V23" s="368">
        <f>IF('4.Mannschaft'!V28=1,"",'4.Mannschaft'!V23)</f>
        <v>0</v>
      </c>
      <c r="W23" s="365">
        <f>IF('4.Mannschaft'!W28=1,"",'4.Mannschaft'!W23)</f>
        <v>0</v>
      </c>
      <c r="X23" s="365">
        <f>IF('4.Mannschaft'!X28=1,"",'4.Mannschaft'!X23)</f>
        <v>0</v>
      </c>
      <c r="Y23" s="366">
        <f>IF('4.Mannschaft'!Y28=1,"",'4.Mannschaft'!Y23)</f>
        <v>0</v>
      </c>
      <c r="Z23" s="368">
        <f>IF('4.Mannschaft'!Z28=1,"",'4.Mannschaft'!Z23)</f>
        <v>0</v>
      </c>
      <c r="AA23" s="365">
        <f>IF('4.Mannschaft'!AA28=1,"",'4.Mannschaft'!AA23)</f>
        <v>0</v>
      </c>
      <c r="AB23" s="365">
        <f>IF('4.Mannschaft'!AB28=1,"",'4.Mannschaft'!AB23)</f>
        <v>0</v>
      </c>
      <c r="AC23" s="370">
        <f>IF('4.Mannschaft'!AC28=1,"",'4.Mannschaft'!AC23)</f>
        <v>0</v>
      </c>
      <c r="AD23" s="3"/>
    </row>
    <row r="24" spans="1:30" ht="15" customHeight="1">
      <c r="A24" s="4" t="str">
        <f>M1A!A24</f>
        <v>Bahn 17</v>
      </c>
      <c r="B24" s="364">
        <f>IF('4.Mannschaft'!B28=1,"",'4.Mannschaft'!B24)</f>
        <v>2</v>
      </c>
      <c r="C24" s="365">
        <f>IF('4.Mannschaft'!C28=1,"",'4.Mannschaft'!C24)</f>
        <v>2</v>
      </c>
      <c r="D24" s="365">
        <f>IF('4.Mannschaft'!D28=1,"",'4.Mannschaft'!D24)</f>
        <v>1</v>
      </c>
      <c r="E24" s="366">
        <f>IF('4.Mannschaft'!E28=1,"",'4.Mannschaft'!E24)</f>
        <v>0</v>
      </c>
      <c r="F24" s="368">
        <f>IF('4.Mannschaft'!F28=1,"",'4.Mannschaft'!F24)</f>
        <v>2</v>
      </c>
      <c r="G24" s="365">
        <f>IF('4.Mannschaft'!G28=1,"",'4.Mannschaft'!G24)</f>
        <v>2</v>
      </c>
      <c r="H24" s="365">
        <f>IF('4.Mannschaft'!H28=1,"",'4.Mannschaft'!H24)</f>
        <v>2</v>
      </c>
      <c r="I24" s="366">
        <f>IF('4.Mannschaft'!I28=1,"",'4.Mannschaft'!I24)</f>
        <v>0</v>
      </c>
      <c r="J24" s="368">
        <f>IF('4.Mannschaft'!J28=1,"",'4.Mannschaft'!J24)</f>
        <v>2</v>
      </c>
      <c r="K24" s="365">
        <f>IF('4.Mannschaft'!K28=1,"",'4.Mannschaft'!K24)</f>
        <v>2</v>
      </c>
      <c r="L24" s="365">
        <f>IF('4.Mannschaft'!L28=1,"",'4.Mannschaft'!L24)</f>
        <v>2</v>
      </c>
      <c r="M24" s="366">
        <f>IF('4.Mannschaft'!M28=1,"",'4.Mannschaft'!M24)</f>
        <v>0</v>
      </c>
      <c r="N24" s="368">
        <f>IF('4.Mannschaft'!N28=1,"",'4.Mannschaft'!N24)</f>
        <v>2</v>
      </c>
      <c r="O24" s="365">
        <f>IF('4.Mannschaft'!O28=1,"",'4.Mannschaft'!O24)</f>
        <v>2</v>
      </c>
      <c r="P24" s="365">
        <f>IF('4.Mannschaft'!P28=1,"",'4.Mannschaft'!P24)</f>
        <v>2</v>
      </c>
      <c r="Q24" s="366">
        <f>IF('4.Mannschaft'!Q28=1,"",'4.Mannschaft'!Q24)</f>
        <v>0</v>
      </c>
      <c r="R24" s="368" t="str">
        <f>IF('4.Mannschaft'!R28=1,"",'4.Mannschaft'!R24)</f>
        <v/>
      </c>
      <c r="S24" s="365" t="str">
        <f>IF('4.Mannschaft'!S28=1,"",'4.Mannschaft'!S24)</f>
        <v/>
      </c>
      <c r="T24" s="365" t="str">
        <f>IF('4.Mannschaft'!T28=1,"",'4.Mannschaft'!T24)</f>
        <v/>
      </c>
      <c r="U24" s="366">
        <f>IF('4.Mannschaft'!U28=1,"",'4.Mannschaft'!U24)</f>
        <v>0</v>
      </c>
      <c r="V24" s="368">
        <f>IF('4.Mannschaft'!V28=1,"",'4.Mannschaft'!V24)</f>
        <v>0</v>
      </c>
      <c r="W24" s="365">
        <f>IF('4.Mannschaft'!W28=1,"",'4.Mannschaft'!W24)</f>
        <v>0</v>
      </c>
      <c r="X24" s="365">
        <f>IF('4.Mannschaft'!X28=1,"",'4.Mannschaft'!X24)</f>
        <v>0</v>
      </c>
      <c r="Y24" s="366">
        <f>IF('4.Mannschaft'!Y28=1,"",'4.Mannschaft'!Y24)</f>
        <v>0</v>
      </c>
      <c r="Z24" s="368">
        <f>IF('4.Mannschaft'!Z28=1,"",'4.Mannschaft'!Z24)</f>
        <v>0</v>
      </c>
      <c r="AA24" s="365">
        <f>IF('4.Mannschaft'!AA28=1,"",'4.Mannschaft'!AA24)</f>
        <v>0</v>
      </c>
      <c r="AB24" s="365">
        <f>IF('4.Mannschaft'!AB28=1,"",'4.Mannschaft'!AB24)</f>
        <v>0</v>
      </c>
      <c r="AC24" s="370">
        <f>IF('4.Mannschaft'!AC28=1,"",'4.Mannschaft'!AC24)</f>
        <v>0</v>
      </c>
      <c r="AD24" s="3"/>
    </row>
    <row r="25" spans="1:30" ht="15" customHeight="1" thickBot="1">
      <c r="A25" s="4" t="str">
        <f>M1A!A25</f>
        <v>Bahn 18</v>
      </c>
      <c r="B25" s="377">
        <f>IF('4.Mannschaft'!B28=1,"",'4.Mannschaft'!B25)</f>
        <v>2</v>
      </c>
      <c r="C25" s="378">
        <f>IF('4.Mannschaft'!C28=1,"",'4.Mannschaft'!C25)</f>
        <v>1</v>
      </c>
      <c r="D25" s="378">
        <f>IF('4.Mannschaft'!D28=1,"",'4.Mannschaft'!D25)</f>
        <v>3</v>
      </c>
      <c r="E25" s="379">
        <f>IF('4.Mannschaft'!E28=1,"",'4.Mannschaft'!E25)</f>
        <v>0</v>
      </c>
      <c r="F25" s="380">
        <f>IF('4.Mannschaft'!F28=1,"",'4.Mannschaft'!F25)</f>
        <v>1</v>
      </c>
      <c r="G25" s="378">
        <f>IF('4.Mannschaft'!G28=1,"",'4.Mannschaft'!G25)</f>
        <v>1</v>
      </c>
      <c r="H25" s="378">
        <f>IF('4.Mannschaft'!H28=1,"",'4.Mannschaft'!H25)</f>
        <v>3</v>
      </c>
      <c r="I25" s="379">
        <f>IF('4.Mannschaft'!I28=1,"",'4.Mannschaft'!I25)</f>
        <v>0</v>
      </c>
      <c r="J25" s="380">
        <f>IF('4.Mannschaft'!J28=1,"",'4.Mannschaft'!J25)</f>
        <v>1</v>
      </c>
      <c r="K25" s="378">
        <f>IF('4.Mannschaft'!K28=1,"",'4.Mannschaft'!K25)</f>
        <v>1</v>
      </c>
      <c r="L25" s="378">
        <f>IF('4.Mannschaft'!L28=1,"",'4.Mannschaft'!L25)</f>
        <v>1</v>
      </c>
      <c r="M25" s="379">
        <f>IF('4.Mannschaft'!M28=1,"",'4.Mannschaft'!M25)</f>
        <v>0</v>
      </c>
      <c r="N25" s="380">
        <f>IF('4.Mannschaft'!N28=1,"",'4.Mannschaft'!N25)</f>
        <v>1</v>
      </c>
      <c r="O25" s="378">
        <f>IF('4.Mannschaft'!O28=1,"",'4.Mannschaft'!O25)</f>
        <v>2</v>
      </c>
      <c r="P25" s="378">
        <f>IF('4.Mannschaft'!P28=1,"",'4.Mannschaft'!P25)</f>
        <v>2</v>
      </c>
      <c r="Q25" s="379">
        <f>IF('4.Mannschaft'!Q28=1,"",'4.Mannschaft'!Q25)</f>
        <v>0</v>
      </c>
      <c r="R25" s="380" t="str">
        <f>IF('4.Mannschaft'!R28=1,"",'4.Mannschaft'!R25)</f>
        <v/>
      </c>
      <c r="S25" s="378" t="str">
        <f>IF('4.Mannschaft'!S28=1,"",'4.Mannschaft'!S25)</f>
        <v/>
      </c>
      <c r="T25" s="378" t="str">
        <f>IF('4.Mannschaft'!T28=1,"",'4.Mannschaft'!T25)</f>
        <v/>
      </c>
      <c r="U25" s="379">
        <f>IF('4.Mannschaft'!U28=1,"",'4.Mannschaft'!U25)</f>
        <v>0</v>
      </c>
      <c r="V25" s="380">
        <f>IF('4.Mannschaft'!V28=1,"",'4.Mannschaft'!V25)</f>
        <v>0</v>
      </c>
      <c r="W25" s="378">
        <f>IF('4.Mannschaft'!W28=1,"",'4.Mannschaft'!W25)</f>
        <v>0</v>
      </c>
      <c r="X25" s="378">
        <f>IF('4.Mannschaft'!X28=1,"",'4.Mannschaft'!X25)</f>
        <v>0</v>
      </c>
      <c r="Y25" s="379">
        <f>IF('4.Mannschaft'!Y28=1,"",'4.Mannschaft'!Y25)</f>
        <v>0</v>
      </c>
      <c r="Z25" s="380">
        <f>IF('4.Mannschaft'!Z28=1,"",'4.Mannschaft'!Z25)</f>
        <v>0</v>
      </c>
      <c r="AA25" s="378">
        <f>IF('4.Mannschaft'!AA28=1,"",'4.Mannschaft'!AA25)</f>
        <v>0</v>
      </c>
      <c r="AB25" s="378">
        <f>IF('4.Mannschaft'!AB28=1,"",'4.Mannschaft'!AB25)</f>
        <v>0</v>
      </c>
      <c r="AC25" s="381">
        <f>IF('4.Mannschaft'!AC28=1,"",'4.Mannschaft'!AC25)</f>
        <v>0</v>
      </c>
      <c r="AD25" s="3"/>
    </row>
    <row r="26" spans="1:30" ht="15" customHeight="1" thickBot="1">
      <c r="A26" s="2"/>
      <c r="B26" s="387">
        <f>IF('4.Mannschaft'!B28=1,"",'4.Mannschaft'!B26)</f>
        <v>30</v>
      </c>
      <c r="C26" s="388">
        <f>IF('4.Mannschaft'!C28=1,"",'4.Mannschaft'!C26)</f>
        <v>33</v>
      </c>
      <c r="D26" s="388">
        <f>IF('4.Mannschaft'!D28=1,"",'4.Mannschaft'!D26)</f>
        <v>29</v>
      </c>
      <c r="E26" s="389" t="str">
        <f>IF('4.Mannschaft'!E28=1,"",'4.Mannschaft'!E26)</f>
        <v/>
      </c>
      <c r="F26" s="390">
        <f>IF('4.Mannschaft'!F28=1,"",'4.Mannschaft'!F26)</f>
        <v>31</v>
      </c>
      <c r="G26" s="388">
        <f>IF('4.Mannschaft'!G28=1,"",'4.Mannschaft'!G26)</f>
        <v>31</v>
      </c>
      <c r="H26" s="388">
        <f>IF('4.Mannschaft'!H28=1,"",'4.Mannschaft'!H26)</f>
        <v>30</v>
      </c>
      <c r="I26" s="389" t="str">
        <f>IF('4.Mannschaft'!I28=1,"",'4.Mannschaft'!I26)</f>
        <v/>
      </c>
      <c r="J26" s="390">
        <f>IF('4.Mannschaft'!J28=1,"",'4.Mannschaft'!J26)</f>
        <v>27</v>
      </c>
      <c r="K26" s="388">
        <f>IF('4.Mannschaft'!K28=1,"",'4.Mannschaft'!K26)</f>
        <v>30</v>
      </c>
      <c r="L26" s="388">
        <f>IF('4.Mannschaft'!L28=1,"",'4.Mannschaft'!L26)</f>
        <v>30</v>
      </c>
      <c r="M26" s="389" t="str">
        <f>IF('4.Mannschaft'!M28=1,"",'4.Mannschaft'!M26)</f>
        <v/>
      </c>
      <c r="N26" s="390">
        <f>IF('4.Mannschaft'!N28=1,"",'4.Mannschaft'!N26)</f>
        <v>31</v>
      </c>
      <c r="O26" s="388">
        <f>IF('4.Mannschaft'!O28=1,"",'4.Mannschaft'!O26)</f>
        <v>33</v>
      </c>
      <c r="P26" s="388">
        <f>IF('4.Mannschaft'!P28=1,"",'4.Mannschaft'!P26)</f>
        <v>28</v>
      </c>
      <c r="Q26" s="389" t="str">
        <f>IF('4.Mannschaft'!Q28=1,"",'4.Mannschaft'!Q26)</f>
        <v/>
      </c>
      <c r="R26" s="390" t="str">
        <f>IF('4.Mannschaft'!R28=1,"",'4.Mannschaft'!R26)</f>
        <v/>
      </c>
      <c r="S26" s="388" t="str">
        <f>IF('4.Mannschaft'!S28=1,"",'4.Mannschaft'!S26)</f>
        <v/>
      </c>
      <c r="T26" s="388" t="str">
        <f>IF('4.Mannschaft'!T28=1,"",'4.Mannschaft'!T26)</f>
        <v/>
      </c>
      <c r="U26" s="389" t="str">
        <f>IF('4.Mannschaft'!U28=1,"",'4.Mannschaft'!U26)</f>
        <v/>
      </c>
      <c r="V26" s="390" t="str">
        <f>IF('4.Mannschaft'!V28=1,"",'4.Mannschaft'!V26)</f>
        <v/>
      </c>
      <c r="W26" s="388" t="str">
        <f>IF('4.Mannschaft'!W28=1,"",'4.Mannschaft'!W26)</f>
        <v/>
      </c>
      <c r="X26" s="388" t="str">
        <f>IF('4.Mannschaft'!X28=1,"",'4.Mannschaft'!X26)</f>
        <v/>
      </c>
      <c r="Y26" s="389" t="str">
        <f>IF('4.Mannschaft'!Y28=1,"",'4.Mannschaft'!Y26)</f>
        <v/>
      </c>
      <c r="Z26" s="390" t="str">
        <f>IF('4.Mannschaft'!Z28=1,"",'4.Mannschaft'!Z26)</f>
        <v/>
      </c>
      <c r="AA26" s="388" t="str">
        <f>IF('4.Mannschaft'!AA28=1,"",'4.Mannschaft'!AA26)</f>
        <v/>
      </c>
      <c r="AB26" s="388" t="str">
        <f>IF('4.Mannschaft'!AB28=1,"",'4.Mannschaft'!AB26)</f>
        <v/>
      </c>
      <c r="AC26" s="391" t="str">
        <f>IF('4.Mannschaft'!AC28=1,"",'4.Mannschaft'!AC26)</f>
        <v/>
      </c>
      <c r="AD26" s="3"/>
    </row>
    <row r="27" spans="1:30" ht="15" customHeight="1">
      <c r="A27" s="2" t="str">
        <f>M1A!A27</f>
        <v>Teamstafen</v>
      </c>
      <c r="B27" s="382" t="str">
        <f>IF('4.Mannschaft'!B27,'4.Mannschaft'!B27,"")</f>
        <v/>
      </c>
      <c r="C27" s="383" t="str">
        <f>IF('4.Mannschaft'!C27,'4.Mannschaft'!C27,"")</f>
        <v/>
      </c>
      <c r="D27" s="383" t="str">
        <f>IF('4.Mannschaft'!D27,'4.Mannschaft'!D27,"")</f>
        <v/>
      </c>
      <c r="E27" s="384" t="str">
        <f>IF('4.Mannschaft'!E27,'4.Mannschaft'!E27,"")</f>
        <v/>
      </c>
      <c r="F27" s="385" t="str">
        <f>IF('4.Mannschaft'!F27,'4.Mannschaft'!F27,"")</f>
        <v/>
      </c>
      <c r="G27" s="383" t="str">
        <f>IF('4.Mannschaft'!G27,'4.Mannschaft'!G27,"")</f>
        <v/>
      </c>
      <c r="H27" s="383" t="str">
        <f>IF('4.Mannschaft'!H27,'4.Mannschaft'!H27,"")</f>
        <v/>
      </c>
      <c r="I27" s="384" t="str">
        <f>IF('4.Mannschaft'!I27,'4.Mannschaft'!I27,"")</f>
        <v/>
      </c>
      <c r="J27" s="385" t="str">
        <f>IF('4.Mannschaft'!J27,'4.Mannschaft'!J27,"")</f>
        <v/>
      </c>
      <c r="K27" s="383" t="str">
        <f>IF('4.Mannschaft'!K27,'4.Mannschaft'!K27,"")</f>
        <v/>
      </c>
      <c r="L27" s="383" t="str">
        <f>IF('4.Mannschaft'!L27,'4.Mannschaft'!L27,"")</f>
        <v/>
      </c>
      <c r="M27" s="384" t="str">
        <f>IF('4.Mannschaft'!M27,'4.Mannschaft'!M27,"")</f>
        <v/>
      </c>
      <c r="N27" s="385" t="str">
        <f>IF('4.Mannschaft'!N27,'4.Mannschaft'!N27,"")</f>
        <v/>
      </c>
      <c r="O27" s="383" t="str">
        <f>IF('4.Mannschaft'!O27,'4.Mannschaft'!O27,"")</f>
        <v/>
      </c>
      <c r="P27" s="383" t="str">
        <f>IF('4.Mannschaft'!P27,'4.Mannschaft'!P27,"")</f>
        <v/>
      </c>
      <c r="Q27" s="384" t="str">
        <f>IF('4.Mannschaft'!Q27,'4.Mannschaft'!Q27,"")</f>
        <v/>
      </c>
      <c r="R27" s="385" t="str">
        <f>IF('4.Mannschaft'!R27,'4.Mannschaft'!R27,"")</f>
        <v/>
      </c>
      <c r="S27" s="383" t="str">
        <f>IF('4.Mannschaft'!S27,'4.Mannschaft'!S27,"")</f>
        <v/>
      </c>
      <c r="T27" s="383" t="str">
        <f>IF('4.Mannschaft'!T27,'4.Mannschaft'!T27,"")</f>
        <v/>
      </c>
      <c r="U27" s="384" t="str">
        <f>IF('4.Mannschaft'!U27,'4.Mannschaft'!U27,"")</f>
        <v/>
      </c>
      <c r="V27" s="385" t="str">
        <f>IF('4.Mannschaft'!V27,'4.Mannschaft'!V27,"")</f>
        <v/>
      </c>
      <c r="W27" s="383" t="str">
        <f>IF('4.Mannschaft'!W27,'4.Mannschaft'!W27,"")</f>
        <v/>
      </c>
      <c r="X27" s="383" t="str">
        <f>IF('4.Mannschaft'!X27,'4.Mannschaft'!X27,"")</f>
        <v/>
      </c>
      <c r="Y27" s="384" t="str">
        <f>IF('4.Mannschaft'!Y27,'4.Mannschaft'!Y27,"")</f>
        <v/>
      </c>
      <c r="Z27" s="385" t="str">
        <f>IF('4.Mannschaft'!Z27,'4.Mannschaft'!Z27,"")</f>
        <v/>
      </c>
      <c r="AA27" s="383" t="str">
        <f>IF('4.Mannschaft'!AA27,'4.Mannschaft'!AA27,"")</f>
        <v/>
      </c>
      <c r="AB27" s="383" t="str">
        <f>IF('4.Mannschaft'!AB27,'4.Mannschaft'!AB27,"")</f>
        <v/>
      </c>
      <c r="AC27" s="386" t="str">
        <f>IF('4.Mannschaft'!AC27,'4.Mannschaft'!AC27,"")</f>
        <v/>
      </c>
      <c r="AD27" s="3"/>
    </row>
    <row r="28" spans="1:30" ht="26.25" thickBot="1">
      <c r="A28" s="353" t="str">
        <f>M1A!A28</f>
        <v>1= keine
Mannschaftsw.</v>
      </c>
      <c r="B28" s="377" t="str">
        <f>IF('4.Mannschaft'!B28,'4.Mannschaft'!B28,"")</f>
        <v/>
      </c>
      <c r="C28" s="378" t="str">
        <f>IF('4.Mannschaft'!C28,'4.Mannschaft'!C28,"")</f>
        <v/>
      </c>
      <c r="D28" s="378" t="str">
        <f>IF('4.Mannschaft'!D28,'4.Mannschaft'!D28,"")</f>
        <v/>
      </c>
      <c r="E28" s="379" t="str">
        <f>IF('4.Mannschaft'!E28,'4.Mannschaft'!E28,"")</f>
        <v/>
      </c>
      <c r="F28" s="380" t="str">
        <f>IF('4.Mannschaft'!F28,'4.Mannschaft'!F28,"")</f>
        <v/>
      </c>
      <c r="G28" s="378" t="str">
        <f>IF('4.Mannschaft'!G28,'4.Mannschaft'!G28,"")</f>
        <v/>
      </c>
      <c r="H28" s="378" t="str">
        <f>IF('4.Mannschaft'!H28,'4.Mannschaft'!H28,"")</f>
        <v/>
      </c>
      <c r="I28" s="379" t="str">
        <f>IF('4.Mannschaft'!I28,'4.Mannschaft'!I28,"")</f>
        <v/>
      </c>
      <c r="J28" s="380" t="str">
        <f>IF('4.Mannschaft'!J28,'4.Mannschaft'!J28,"")</f>
        <v/>
      </c>
      <c r="K28" s="378" t="str">
        <f>IF('4.Mannschaft'!K28,'4.Mannschaft'!K28,"")</f>
        <v/>
      </c>
      <c r="L28" s="378" t="str">
        <f>IF('4.Mannschaft'!L28,'4.Mannschaft'!L28,"")</f>
        <v/>
      </c>
      <c r="M28" s="379" t="str">
        <f>IF('4.Mannschaft'!M28,'4.Mannschaft'!M28,"")</f>
        <v/>
      </c>
      <c r="N28" s="380" t="str">
        <f>IF('4.Mannschaft'!N28,'4.Mannschaft'!N28,"")</f>
        <v/>
      </c>
      <c r="O28" s="378" t="str">
        <f>IF('4.Mannschaft'!O28,'4.Mannschaft'!O28,"")</f>
        <v/>
      </c>
      <c r="P28" s="378" t="str">
        <f>IF('4.Mannschaft'!P28,'4.Mannschaft'!P28,"")</f>
        <v/>
      </c>
      <c r="Q28" s="379" t="str">
        <f>IF('4.Mannschaft'!Q28,'4.Mannschaft'!Q28,"")</f>
        <v/>
      </c>
      <c r="R28" s="380">
        <f>IF('4.Mannschaft'!R28,'4.Mannschaft'!R28,"")</f>
        <v>1</v>
      </c>
      <c r="S28" s="378">
        <f>IF('4.Mannschaft'!S28,'4.Mannschaft'!S28,"")</f>
        <v>1</v>
      </c>
      <c r="T28" s="378">
        <f>IF('4.Mannschaft'!T28,'4.Mannschaft'!T28,"")</f>
        <v>1</v>
      </c>
      <c r="U28" s="379" t="str">
        <f>IF('4.Mannschaft'!U28,'4.Mannschaft'!U28,"")</f>
        <v/>
      </c>
      <c r="V28" s="380" t="str">
        <f>IF('4.Mannschaft'!V28,'4.Mannschaft'!V28,"")</f>
        <v/>
      </c>
      <c r="W28" s="378" t="str">
        <f>IF('4.Mannschaft'!W28,'4.Mannschaft'!W28,"")</f>
        <v/>
      </c>
      <c r="X28" s="378" t="str">
        <f>IF('4.Mannschaft'!X28,'4.Mannschaft'!X28,"")</f>
        <v/>
      </c>
      <c r="Y28" s="379" t="str">
        <f>IF('4.Mannschaft'!Y28,'4.Mannschaft'!Y28,"")</f>
        <v/>
      </c>
      <c r="Z28" s="475" t="str">
        <f>IF('4.Mannschaft'!Z28,'4.Mannschaft'!Z28,"")</f>
        <v/>
      </c>
      <c r="AA28" s="476" t="str">
        <f>IF('4.Mannschaft'!AA28,'4.Mannschaft'!AA28,"")</f>
        <v/>
      </c>
      <c r="AB28" s="476" t="str">
        <f>IF('4.Mannschaft'!AB28,'4.Mannschaft'!AB28,"")</f>
        <v/>
      </c>
      <c r="AC28" s="477" t="str">
        <f>IF('4.Mannschaft'!AC28,'4.Mannschaft'!AC28,"")</f>
        <v/>
      </c>
      <c r="AD28" s="3"/>
    </row>
    <row r="29" spans="1:30" ht="15" customHeight="1" thickBot="1">
      <c r="A29" s="2"/>
      <c r="B29" s="552">
        <f>IF(SUM(B8:E25,B27:E27)&gt;0,SUM(B8:E25,B27:E27),"")</f>
        <v>92</v>
      </c>
      <c r="C29" s="553"/>
      <c r="D29" s="553"/>
      <c r="E29" s="554"/>
      <c r="F29" s="544">
        <f>IF(SUM(F8:I25,F27:I27)&gt;0,SUM(F8:I25,F27:I27),"")</f>
        <v>92</v>
      </c>
      <c r="G29" s="545"/>
      <c r="H29" s="545"/>
      <c r="I29" s="547"/>
      <c r="J29" s="544">
        <f>IF(SUM(J8:M25,J27:M27)&gt;0,SUM(J8:M25,J27:M27),"")</f>
        <v>87</v>
      </c>
      <c r="K29" s="545"/>
      <c r="L29" s="545"/>
      <c r="M29" s="547"/>
      <c r="N29" s="544">
        <f>IF(SUM(N8:Q25,N27:Q27)&gt;0,SUM(N8:Q25,N27:Q27),"")</f>
        <v>92</v>
      </c>
      <c r="O29" s="545"/>
      <c r="P29" s="545"/>
      <c r="Q29" s="547"/>
      <c r="R29" s="544" t="str">
        <f>IF(SUM(R8:U25,R27:U27)&gt;0,SUM(R8:U25,R27:U27),"")</f>
        <v/>
      </c>
      <c r="S29" s="545"/>
      <c r="T29" s="545"/>
      <c r="U29" s="547"/>
      <c r="V29" s="544" t="str">
        <f>IF(SUM(V8:Y25,V27:Y27)&gt;0,SUM(V8:Y25,V27:Y27),"")</f>
        <v/>
      </c>
      <c r="W29" s="545"/>
      <c r="X29" s="545"/>
      <c r="Y29" s="547"/>
      <c r="Z29" s="544" t="str">
        <f>IF(SUM(Z8:AC25,Z27:AC27)&gt;0,SUM(Z8:AC25,Z27:AC27),"")</f>
        <v/>
      </c>
      <c r="AA29" s="545"/>
      <c r="AB29" s="545"/>
      <c r="AC29" s="546"/>
      <c r="AD29" s="3"/>
    </row>
    <row r="30" spans="1:30" ht="15" customHeight="1" thickBot="1">
      <c r="A30" s="2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6"/>
      <c r="AA30" s="6"/>
      <c r="AB30" s="6"/>
      <c r="AC30" s="6"/>
      <c r="AD30" s="3"/>
    </row>
    <row r="31" spans="1:30" ht="15" customHeight="1">
      <c r="A31" s="7">
        <f>SUM(B8:AC25,B27:AC27)</f>
        <v>363</v>
      </c>
      <c r="B31" s="8" t="s">
        <v>1</v>
      </c>
      <c r="C31" s="8"/>
      <c r="D31" s="1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6"/>
      <c r="AA31" s="6"/>
      <c r="AB31" s="6"/>
      <c r="AC31" s="6"/>
      <c r="AD31" s="3"/>
    </row>
    <row r="32" spans="1:30" ht="15" customHeight="1" thickBot="1">
      <c r="A32" s="9">
        <f>A31/COUNT(B8:AC25)*18</f>
        <v>14.52</v>
      </c>
      <c r="B32" s="10" t="s">
        <v>0</v>
      </c>
      <c r="C32" s="10"/>
      <c r="D32" s="11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6"/>
      <c r="AA32" s="6"/>
      <c r="AB32" s="6"/>
      <c r="AC32" s="6"/>
      <c r="AD32" s="3"/>
    </row>
    <row r="33" spans="1:30" ht="15" customHeight="1" thickBot="1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4"/>
      <c r="AA33" s="14"/>
      <c r="AB33" s="14"/>
      <c r="AC33" s="14"/>
      <c r="AD33" s="11"/>
    </row>
    <row r="34" spans="1:30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</sheetData>
  <mergeCells count="14">
    <mergeCell ref="R3:U3"/>
    <mergeCell ref="B3:E3"/>
    <mergeCell ref="V3:Y3"/>
    <mergeCell ref="Z3:AC3"/>
    <mergeCell ref="Z29:AC29"/>
    <mergeCell ref="V29:Y29"/>
    <mergeCell ref="R29:U29"/>
    <mergeCell ref="B29:E29"/>
    <mergeCell ref="F29:I29"/>
    <mergeCell ref="J29:M29"/>
    <mergeCell ref="N29:Q29"/>
    <mergeCell ref="F3:I3"/>
    <mergeCell ref="J3:M3"/>
    <mergeCell ref="N3:Q3"/>
  </mergeCells>
  <phoneticPr fontId="13" type="noConversion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9" orientation="landscape" horizontalDpi="4294967294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Tabelle16">
    <pageSetUpPr fitToPage="1"/>
  </sheetPr>
  <dimension ref="A1:AE34"/>
  <sheetViews>
    <sheetView workbookViewId="0"/>
  </sheetViews>
  <sheetFormatPr baseColWidth="10" defaultRowHeight="12.75"/>
  <cols>
    <col min="1" max="1" width="14.140625" style="15" customWidth="1"/>
    <col min="2" max="29" width="3.5703125" style="15" customWidth="1"/>
    <col min="30" max="30" width="1.7109375" style="15" customWidth="1"/>
    <col min="31" max="31" width="2.7109375" style="15" customWidth="1"/>
    <col min="32" max="16384" width="11.42578125" style="45"/>
  </cols>
  <sheetData>
    <row r="1" spans="1:30" ht="24" customHeight="1" thickBot="1">
      <c r="A1" s="116" t="str">
        <f>'5.Mannschaft'!A1</f>
        <v>1. Osnabrücker MC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53"/>
    </row>
    <row r="2" spans="1:30" ht="15" customHeight="1" thickBot="1">
      <c r="A2" s="80"/>
      <c r="B2" s="69"/>
      <c r="C2" s="70"/>
      <c r="D2" s="70"/>
      <c r="E2" s="371"/>
      <c r="F2" s="372"/>
      <c r="G2" s="70"/>
      <c r="H2" s="70"/>
      <c r="I2" s="371"/>
      <c r="J2" s="372"/>
      <c r="K2" s="70"/>
      <c r="L2" s="70"/>
      <c r="M2" s="371"/>
      <c r="N2" s="372"/>
      <c r="O2" s="70"/>
      <c r="P2" s="70"/>
      <c r="Q2" s="371"/>
      <c r="R2" s="372"/>
      <c r="S2" s="70"/>
      <c r="T2" s="70"/>
      <c r="U2" s="371"/>
      <c r="V2" s="372"/>
      <c r="W2" s="70"/>
      <c r="X2" s="70"/>
      <c r="Y2" s="371"/>
      <c r="Z2" s="372"/>
      <c r="AA2" s="70"/>
      <c r="AB2" s="70"/>
      <c r="AC2" s="373"/>
      <c r="AD2" s="3"/>
    </row>
    <row r="3" spans="1:30" ht="15" customHeight="1">
      <c r="A3" s="71" t="s">
        <v>24</v>
      </c>
      <c r="B3" s="555">
        <f>'5.Mannschaft'!B3</f>
        <v>42</v>
      </c>
      <c r="C3" s="550"/>
      <c r="D3" s="550"/>
      <c r="E3" s="551"/>
      <c r="F3" s="549">
        <f>'5.Mannschaft'!F3</f>
        <v>46</v>
      </c>
      <c r="G3" s="550"/>
      <c r="H3" s="550"/>
      <c r="I3" s="551"/>
      <c r="J3" s="549">
        <f>'5.Mannschaft'!J3</f>
        <v>45</v>
      </c>
      <c r="K3" s="550"/>
      <c r="L3" s="550"/>
      <c r="M3" s="551"/>
      <c r="N3" s="549">
        <f>'5.Mannschaft'!N3</f>
        <v>44</v>
      </c>
      <c r="O3" s="550"/>
      <c r="P3" s="550"/>
      <c r="Q3" s="551"/>
      <c r="R3" s="549">
        <f>'5.Mannschaft'!R3</f>
        <v>0</v>
      </c>
      <c r="S3" s="550"/>
      <c r="T3" s="550"/>
      <c r="U3" s="551"/>
      <c r="V3" s="549">
        <f>'5.Mannschaft'!V3</f>
        <v>0</v>
      </c>
      <c r="W3" s="550"/>
      <c r="X3" s="550"/>
      <c r="Y3" s="551"/>
      <c r="Z3" s="549">
        <f>'5.Mannschaft'!Z3</f>
        <v>0</v>
      </c>
      <c r="AA3" s="550"/>
      <c r="AB3" s="550"/>
      <c r="AC3" s="556"/>
      <c r="AD3" s="3"/>
    </row>
    <row r="4" spans="1:30" ht="15" customHeight="1">
      <c r="A4" s="72" t="s">
        <v>17</v>
      </c>
      <c r="B4" s="61">
        <f>'5.Mannschaft'!B4</f>
        <v>48947</v>
      </c>
      <c r="C4" s="62"/>
      <c r="D4" s="62"/>
      <c r="E4" s="63"/>
      <c r="F4" s="64">
        <f>'5.Mannschaft'!F4</f>
        <v>66514</v>
      </c>
      <c r="G4" s="62"/>
      <c r="H4" s="62"/>
      <c r="I4" s="63"/>
      <c r="J4" s="64">
        <f>'5.Mannschaft'!J4</f>
        <v>66928</v>
      </c>
      <c r="K4" s="62"/>
      <c r="L4" s="62"/>
      <c r="M4" s="63"/>
      <c r="N4" s="64">
        <f>'5.Mannschaft'!N4</f>
        <v>3586</v>
      </c>
      <c r="O4" s="62"/>
      <c r="P4" s="62"/>
      <c r="Q4" s="63"/>
      <c r="R4" s="64" t="str">
        <f>'5.Mannschaft'!R4</f>
        <v/>
      </c>
      <c r="S4" s="62"/>
      <c r="T4" s="62"/>
      <c r="U4" s="63"/>
      <c r="V4" s="64" t="str">
        <f>'5.Mannschaft'!V4</f>
        <v/>
      </c>
      <c r="W4" s="62"/>
      <c r="X4" s="62"/>
      <c r="Y4" s="63"/>
      <c r="Z4" s="66" t="str">
        <f>'5.Mannschaft'!Z4</f>
        <v/>
      </c>
      <c r="AA4" s="62"/>
      <c r="AB4" s="62"/>
      <c r="AC4" s="65"/>
      <c r="AD4" s="3"/>
    </row>
    <row r="5" spans="1:30" ht="15" customHeight="1">
      <c r="A5" s="72" t="s">
        <v>23</v>
      </c>
      <c r="B5" s="58" t="str">
        <f>'5.Mannschaft'!B5</f>
        <v>Lingemann, Konrad</v>
      </c>
      <c r="C5" s="54"/>
      <c r="D5" s="55"/>
      <c r="E5" s="56"/>
      <c r="F5" s="60" t="str">
        <f>'5.Mannschaft'!F5</f>
        <v>Plegge, Katharina</v>
      </c>
      <c r="G5" s="54"/>
      <c r="H5" s="55"/>
      <c r="I5" s="56"/>
      <c r="J5" s="60" t="str">
        <f>'5.Mannschaft'!J5</f>
        <v>Plegge, Heike</v>
      </c>
      <c r="K5" s="54"/>
      <c r="L5" s="55"/>
      <c r="M5" s="56"/>
      <c r="N5" s="60" t="str">
        <f>'5.Mannschaft'!N5</f>
        <v>Scharegge, Udo</v>
      </c>
      <c r="O5" s="54"/>
      <c r="P5" s="55"/>
      <c r="Q5" s="56"/>
      <c r="R5" s="60" t="str">
        <f>'5.Mannschaft'!R5</f>
        <v/>
      </c>
      <c r="S5" s="54"/>
      <c r="T5" s="55"/>
      <c r="U5" s="56"/>
      <c r="V5" s="60" t="str">
        <f>'5.Mannschaft'!V5</f>
        <v/>
      </c>
      <c r="W5" s="54"/>
      <c r="X5" s="55"/>
      <c r="Y5" s="56"/>
      <c r="Z5" s="59" t="str">
        <f>'5.Mannschaft'!Z5</f>
        <v/>
      </c>
      <c r="AA5" s="54"/>
      <c r="AB5" s="55"/>
      <c r="AC5" s="57"/>
      <c r="AD5" s="3"/>
    </row>
    <row r="6" spans="1:30" ht="15" customHeight="1" thickBot="1">
      <c r="A6" s="73" t="s">
        <v>22</v>
      </c>
      <c r="B6" s="74" t="str">
        <f>'5.Mannschaft'!B6</f>
        <v>Sm1</v>
      </c>
      <c r="C6" s="75"/>
      <c r="D6" s="76"/>
      <c r="E6" s="77"/>
      <c r="F6" s="78" t="str">
        <f>'5.Mannschaft'!F6</f>
        <v>D</v>
      </c>
      <c r="G6" s="75"/>
      <c r="H6" s="76"/>
      <c r="I6" s="77"/>
      <c r="J6" s="78" t="str">
        <f>'5.Mannschaft'!J6</f>
        <v>Sw1</v>
      </c>
      <c r="K6" s="75"/>
      <c r="L6" s="76"/>
      <c r="M6" s="77"/>
      <c r="N6" s="78" t="str">
        <f>'5.Mannschaft'!N6</f>
        <v>Sm2</v>
      </c>
      <c r="O6" s="75"/>
      <c r="P6" s="76"/>
      <c r="Q6" s="77"/>
      <c r="R6" s="78" t="str">
        <f>'5.Mannschaft'!R6</f>
        <v/>
      </c>
      <c r="S6" s="75"/>
      <c r="T6" s="76"/>
      <c r="U6" s="77"/>
      <c r="V6" s="78" t="str">
        <f>'5.Mannschaft'!V6</f>
        <v/>
      </c>
      <c r="W6" s="75"/>
      <c r="X6" s="76"/>
      <c r="Y6" s="77"/>
      <c r="Z6" s="76" t="str">
        <f>'5.Mannschaft'!Z6</f>
        <v/>
      </c>
      <c r="AA6" s="75"/>
      <c r="AB6" s="76"/>
      <c r="AC6" s="79"/>
      <c r="AD6" s="3"/>
    </row>
    <row r="7" spans="1:30" ht="15" customHeight="1" thickBot="1">
      <c r="A7" s="72" t="s">
        <v>20</v>
      </c>
      <c r="B7" s="359" t="str">
        <f>'5.Mannschaft'!B7</f>
        <v>1. Osnabrücker MC</v>
      </c>
      <c r="C7" s="357"/>
      <c r="D7" s="356"/>
      <c r="E7" s="356"/>
      <c r="F7" s="356" t="str">
        <f>'5.Mannschaft'!F7</f>
        <v>1. Osnabrücker MC</v>
      </c>
      <c r="G7" s="357"/>
      <c r="H7" s="356"/>
      <c r="I7" s="356"/>
      <c r="J7" s="356" t="str">
        <f>'5.Mannschaft'!J7</f>
        <v>1. Osnabrücker MC</v>
      </c>
      <c r="K7" s="357"/>
      <c r="L7" s="356"/>
      <c r="M7" s="356"/>
      <c r="N7" s="356" t="str">
        <f>'5.Mannschaft'!N7</f>
        <v>1. Osnabrücker MC</v>
      </c>
      <c r="O7" s="357"/>
      <c r="P7" s="356"/>
      <c r="Q7" s="356"/>
      <c r="R7" s="356" t="str">
        <f>'5.Mannschaft'!R7</f>
        <v/>
      </c>
      <c r="S7" s="357"/>
      <c r="T7" s="356"/>
      <c r="U7" s="356"/>
      <c r="V7" s="356" t="str">
        <f>'5.Mannschaft'!V7</f>
        <v/>
      </c>
      <c r="W7" s="357"/>
      <c r="X7" s="356"/>
      <c r="Y7" s="356"/>
      <c r="Z7" s="356" t="str">
        <f>'5.Mannschaft'!Z7</f>
        <v/>
      </c>
      <c r="AA7" s="357"/>
      <c r="AB7" s="356"/>
      <c r="AC7" s="360"/>
      <c r="AD7" s="3"/>
    </row>
    <row r="8" spans="1:30" ht="15" customHeight="1">
      <c r="A8" s="4" t="str">
        <f>M1A!A8</f>
        <v>Bahn 1</v>
      </c>
      <c r="B8" s="361">
        <f>IF('5.Mannschaft'!B28=1,"",'5.Mannschaft'!B8)</f>
        <v>2</v>
      </c>
      <c r="C8" s="362">
        <f>IF('5.Mannschaft'!C28=1,"",'5.Mannschaft'!C8)</f>
        <v>2</v>
      </c>
      <c r="D8" s="362">
        <f>IF('5.Mannschaft'!D28=1,"",'5.Mannschaft'!D8)</f>
        <v>1</v>
      </c>
      <c r="E8" s="363">
        <f>IF('5.Mannschaft'!E28=1,"",'5.Mannschaft'!E8)</f>
        <v>0</v>
      </c>
      <c r="F8" s="367">
        <f>IF('5.Mannschaft'!F28=1,"",'5.Mannschaft'!F8)</f>
        <v>1</v>
      </c>
      <c r="G8" s="362">
        <f>IF('5.Mannschaft'!G28=1,"",'5.Mannschaft'!G8)</f>
        <v>2</v>
      </c>
      <c r="H8" s="362">
        <f>IF('5.Mannschaft'!H28=1,"",'5.Mannschaft'!H8)</f>
        <v>1</v>
      </c>
      <c r="I8" s="363">
        <f>IF('5.Mannschaft'!I28=1,"",'5.Mannschaft'!I8)</f>
        <v>0</v>
      </c>
      <c r="J8" s="367">
        <f>IF('5.Mannschaft'!J28=1,"",'5.Mannschaft'!J8)</f>
        <v>2</v>
      </c>
      <c r="K8" s="362">
        <f>IF('5.Mannschaft'!K28=1,"",'5.Mannschaft'!K8)</f>
        <v>2</v>
      </c>
      <c r="L8" s="362">
        <f>IF('5.Mannschaft'!L28=1,"",'5.Mannschaft'!L8)</f>
        <v>2</v>
      </c>
      <c r="M8" s="363">
        <f>IF('5.Mannschaft'!M28=1,"",'5.Mannschaft'!M8)</f>
        <v>0</v>
      </c>
      <c r="N8" s="367">
        <f>IF('5.Mannschaft'!N28=1,"",'5.Mannschaft'!N8)</f>
        <v>1</v>
      </c>
      <c r="O8" s="362">
        <f>IF('5.Mannschaft'!O28=1,"",'5.Mannschaft'!O8)</f>
        <v>1</v>
      </c>
      <c r="P8" s="362">
        <f>IF('5.Mannschaft'!P28=1,"",'5.Mannschaft'!P8)</f>
        <v>2</v>
      </c>
      <c r="Q8" s="363">
        <f>IF('5.Mannschaft'!Q28=1,"",'5.Mannschaft'!Q8)</f>
        <v>0</v>
      </c>
      <c r="R8" s="367">
        <f>IF('5.Mannschaft'!R28=1,"",'5.Mannschaft'!R8)</f>
        <v>0</v>
      </c>
      <c r="S8" s="362">
        <f>IF('5.Mannschaft'!S28=1,"",'5.Mannschaft'!S8)</f>
        <v>0</v>
      </c>
      <c r="T8" s="362">
        <f>IF('5.Mannschaft'!T28=1,"",'5.Mannschaft'!T8)</f>
        <v>0</v>
      </c>
      <c r="U8" s="363">
        <f>IF('5.Mannschaft'!U28=1,"",'5.Mannschaft'!U8)</f>
        <v>0</v>
      </c>
      <c r="V8" s="367">
        <f>IF('5.Mannschaft'!V28=1,"",'5.Mannschaft'!V8)</f>
        <v>0</v>
      </c>
      <c r="W8" s="362">
        <f>IF('5.Mannschaft'!W28=1,"",'5.Mannschaft'!W8)</f>
        <v>0</v>
      </c>
      <c r="X8" s="362">
        <f>IF('5.Mannschaft'!X28=1,"",'5.Mannschaft'!X8)</f>
        <v>0</v>
      </c>
      <c r="Y8" s="363">
        <f>IF('5.Mannschaft'!Y28=1,"",'5.Mannschaft'!Y8)</f>
        <v>0</v>
      </c>
      <c r="Z8" s="367">
        <f>IF('5.Mannschaft'!Z28=1,"",'5.Mannschaft'!Z8)</f>
        <v>0</v>
      </c>
      <c r="AA8" s="362">
        <f>IF('5.Mannschaft'!AA28=1,"",'5.Mannschaft'!AA8)</f>
        <v>0</v>
      </c>
      <c r="AB8" s="362">
        <f>IF('5.Mannschaft'!AB28=1,"",'5.Mannschaft'!AB8)</f>
        <v>0</v>
      </c>
      <c r="AC8" s="369">
        <f>IF('5.Mannschaft'!AC28=1,"",'5.Mannschaft'!AC8)</f>
        <v>0</v>
      </c>
      <c r="AD8" s="3"/>
    </row>
    <row r="9" spans="1:30" ht="15" customHeight="1">
      <c r="A9" s="4" t="str">
        <f>M1A!A9</f>
        <v>Bahn 2</v>
      </c>
      <c r="B9" s="364">
        <f>IF('5.Mannschaft'!B28=1,"",'5.Mannschaft'!B9)</f>
        <v>2</v>
      </c>
      <c r="C9" s="365">
        <f>IF('5.Mannschaft'!C28=1,"",'5.Mannschaft'!C9)</f>
        <v>1</v>
      </c>
      <c r="D9" s="365">
        <f>IF('5.Mannschaft'!D28=1,"",'5.Mannschaft'!D9)</f>
        <v>2</v>
      </c>
      <c r="E9" s="366">
        <f>IF('5.Mannschaft'!E28=1,"",'5.Mannschaft'!E9)</f>
        <v>0</v>
      </c>
      <c r="F9" s="368">
        <f>IF('5.Mannschaft'!F28=1,"",'5.Mannschaft'!F9)</f>
        <v>2</v>
      </c>
      <c r="G9" s="365">
        <f>IF('5.Mannschaft'!G28=1,"",'5.Mannschaft'!G9)</f>
        <v>2</v>
      </c>
      <c r="H9" s="365">
        <f>IF('5.Mannschaft'!H28=1,"",'5.Mannschaft'!H9)</f>
        <v>2</v>
      </c>
      <c r="I9" s="366">
        <f>IF('5.Mannschaft'!I28=1,"",'5.Mannschaft'!I9)</f>
        <v>0</v>
      </c>
      <c r="J9" s="368">
        <f>IF('5.Mannschaft'!J28=1,"",'5.Mannschaft'!J9)</f>
        <v>2</v>
      </c>
      <c r="K9" s="365">
        <f>IF('5.Mannschaft'!K28=1,"",'5.Mannschaft'!K9)</f>
        <v>2</v>
      </c>
      <c r="L9" s="365">
        <f>IF('5.Mannschaft'!L28=1,"",'5.Mannschaft'!L9)</f>
        <v>2</v>
      </c>
      <c r="M9" s="366">
        <f>IF('5.Mannschaft'!M28=1,"",'5.Mannschaft'!M9)</f>
        <v>0</v>
      </c>
      <c r="N9" s="368">
        <f>IF('5.Mannschaft'!N28=1,"",'5.Mannschaft'!N9)</f>
        <v>2</v>
      </c>
      <c r="O9" s="365">
        <f>IF('5.Mannschaft'!O28=1,"",'5.Mannschaft'!O9)</f>
        <v>2</v>
      </c>
      <c r="P9" s="365">
        <f>IF('5.Mannschaft'!P28=1,"",'5.Mannschaft'!P9)</f>
        <v>2</v>
      </c>
      <c r="Q9" s="366">
        <f>IF('5.Mannschaft'!Q28=1,"",'5.Mannschaft'!Q9)</f>
        <v>0</v>
      </c>
      <c r="R9" s="368">
        <f>IF('5.Mannschaft'!R28=1,"",'5.Mannschaft'!R9)</f>
        <v>0</v>
      </c>
      <c r="S9" s="365">
        <f>IF('5.Mannschaft'!S28=1,"",'5.Mannschaft'!S9)</f>
        <v>0</v>
      </c>
      <c r="T9" s="365">
        <f>IF('5.Mannschaft'!T28=1,"",'5.Mannschaft'!T9)</f>
        <v>0</v>
      </c>
      <c r="U9" s="366">
        <f>IF('5.Mannschaft'!U28=1,"",'5.Mannschaft'!U9)</f>
        <v>0</v>
      </c>
      <c r="V9" s="368">
        <f>IF('5.Mannschaft'!V28=1,"",'5.Mannschaft'!V9)</f>
        <v>0</v>
      </c>
      <c r="W9" s="365">
        <f>IF('5.Mannschaft'!W28=1,"",'5.Mannschaft'!W9)</f>
        <v>0</v>
      </c>
      <c r="X9" s="365">
        <f>IF('5.Mannschaft'!X28=1,"",'5.Mannschaft'!X9)</f>
        <v>0</v>
      </c>
      <c r="Y9" s="366">
        <f>IF('5.Mannschaft'!Y28=1,"",'5.Mannschaft'!Y9)</f>
        <v>0</v>
      </c>
      <c r="Z9" s="368">
        <f>IF('5.Mannschaft'!Z28=1,"",'5.Mannschaft'!Z9)</f>
        <v>0</v>
      </c>
      <c r="AA9" s="365">
        <f>IF('5.Mannschaft'!AA28=1,"",'5.Mannschaft'!AA9)</f>
        <v>0</v>
      </c>
      <c r="AB9" s="365">
        <f>IF('5.Mannschaft'!AB28=1,"",'5.Mannschaft'!AB9)</f>
        <v>0</v>
      </c>
      <c r="AC9" s="370">
        <f>IF('5.Mannschaft'!AC28=1,"",'5.Mannschaft'!AC9)</f>
        <v>0</v>
      </c>
      <c r="AD9" s="3"/>
    </row>
    <row r="10" spans="1:30" ht="15" customHeight="1">
      <c r="A10" s="4" t="str">
        <f>M1A!A10</f>
        <v>Bahn 3</v>
      </c>
      <c r="B10" s="364">
        <f>IF('5.Mannschaft'!B28=1,"",'5.Mannschaft'!B10)</f>
        <v>2</v>
      </c>
      <c r="C10" s="365">
        <f>IF('5.Mannschaft'!C28=1,"",'5.Mannschaft'!C10)</f>
        <v>2</v>
      </c>
      <c r="D10" s="365">
        <f>IF('5.Mannschaft'!D28=1,"",'5.Mannschaft'!D10)</f>
        <v>2</v>
      </c>
      <c r="E10" s="366">
        <f>IF('5.Mannschaft'!E28=1,"",'5.Mannschaft'!E10)</f>
        <v>0</v>
      </c>
      <c r="F10" s="368">
        <f>IF('5.Mannschaft'!F28=1,"",'5.Mannschaft'!F10)</f>
        <v>1</v>
      </c>
      <c r="G10" s="365">
        <f>IF('5.Mannschaft'!G28=1,"",'5.Mannschaft'!G10)</f>
        <v>2</v>
      </c>
      <c r="H10" s="365">
        <f>IF('5.Mannschaft'!H28=1,"",'5.Mannschaft'!H10)</f>
        <v>2</v>
      </c>
      <c r="I10" s="366">
        <f>IF('5.Mannschaft'!I28=1,"",'5.Mannschaft'!I10)</f>
        <v>0</v>
      </c>
      <c r="J10" s="368">
        <f>IF('5.Mannschaft'!J28=1,"",'5.Mannschaft'!J10)</f>
        <v>2</v>
      </c>
      <c r="K10" s="365">
        <f>IF('5.Mannschaft'!K28=1,"",'5.Mannschaft'!K10)</f>
        <v>2</v>
      </c>
      <c r="L10" s="365">
        <f>IF('5.Mannschaft'!L28=1,"",'5.Mannschaft'!L10)</f>
        <v>2</v>
      </c>
      <c r="M10" s="366">
        <f>IF('5.Mannschaft'!M28=1,"",'5.Mannschaft'!M10)</f>
        <v>0</v>
      </c>
      <c r="N10" s="368">
        <f>IF('5.Mannschaft'!N28=1,"",'5.Mannschaft'!N10)</f>
        <v>2</v>
      </c>
      <c r="O10" s="365">
        <f>IF('5.Mannschaft'!O28=1,"",'5.Mannschaft'!O10)</f>
        <v>2</v>
      </c>
      <c r="P10" s="365">
        <f>IF('5.Mannschaft'!P28=1,"",'5.Mannschaft'!P10)</f>
        <v>2</v>
      </c>
      <c r="Q10" s="366">
        <f>IF('5.Mannschaft'!Q28=1,"",'5.Mannschaft'!Q10)</f>
        <v>0</v>
      </c>
      <c r="R10" s="368">
        <f>IF('5.Mannschaft'!R28=1,"",'5.Mannschaft'!R10)</f>
        <v>0</v>
      </c>
      <c r="S10" s="365">
        <f>IF('5.Mannschaft'!S28=1,"",'5.Mannschaft'!S10)</f>
        <v>0</v>
      </c>
      <c r="T10" s="365">
        <f>IF('5.Mannschaft'!T28=1,"",'5.Mannschaft'!T10)</f>
        <v>0</v>
      </c>
      <c r="U10" s="366">
        <f>IF('5.Mannschaft'!U28=1,"",'5.Mannschaft'!U10)</f>
        <v>0</v>
      </c>
      <c r="V10" s="368">
        <f>IF('5.Mannschaft'!V28=1,"",'5.Mannschaft'!V10)</f>
        <v>0</v>
      </c>
      <c r="W10" s="365">
        <f>IF('5.Mannschaft'!W28=1,"",'5.Mannschaft'!W10)</f>
        <v>0</v>
      </c>
      <c r="X10" s="365">
        <f>IF('5.Mannschaft'!X28=1,"",'5.Mannschaft'!X10)</f>
        <v>0</v>
      </c>
      <c r="Y10" s="366">
        <f>IF('5.Mannschaft'!Y28=1,"",'5.Mannschaft'!Y10)</f>
        <v>0</v>
      </c>
      <c r="Z10" s="368">
        <f>IF('5.Mannschaft'!Z28=1,"",'5.Mannschaft'!Z10)</f>
        <v>0</v>
      </c>
      <c r="AA10" s="365">
        <f>IF('5.Mannschaft'!AA28=1,"",'5.Mannschaft'!AA10)</f>
        <v>0</v>
      </c>
      <c r="AB10" s="365">
        <f>IF('5.Mannschaft'!AB28=1,"",'5.Mannschaft'!AB10)</f>
        <v>0</v>
      </c>
      <c r="AC10" s="370">
        <f>IF('5.Mannschaft'!AC28=1,"",'5.Mannschaft'!AC10)</f>
        <v>0</v>
      </c>
      <c r="AD10" s="3"/>
    </row>
    <row r="11" spans="1:30" ht="15" customHeight="1">
      <c r="A11" s="4" t="str">
        <f>M1A!A11</f>
        <v>Bahn 4</v>
      </c>
      <c r="B11" s="364">
        <f>IF('5.Mannschaft'!B28=1,"",'5.Mannschaft'!B11)</f>
        <v>2</v>
      </c>
      <c r="C11" s="365">
        <f>IF('5.Mannschaft'!C28=1,"",'5.Mannschaft'!C11)</f>
        <v>2</v>
      </c>
      <c r="D11" s="365">
        <f>IF('5.Mannschaft'!D28=1,"",'5.Mannschaft'!D11)</f>
        <v>1</v>
      </c>
      <c r="E11" s="366">
        <f>IF('5.Mannschaft'!E28=1,"",'5.Mannschaft'!E11)</f>
        <v>0</v>
      </c>
      <c r="F11" s="368">
        <f>IF('5.Mannschaft'!F28=1,"",'5.Mannschaft'!F11)</f>
        <v>1</v>
      </c>
      <c r="G11" s="365">
        <f>IF('5.Mannschaft'!G28=1,"",'5.Mannschaft'!G11)</f>
        <v>4</v>
      </c>
      <c r="H11" s="365">
        <f>IF('5.Mannschaft'!H28=1,"",'5.Mannschaft'!H11)</f>
        <v>3</v>
      </c>
      <c r="I11" s="366">
        <f>IF('5.Mannschaft'!I28=1,"",'5.Mannschaft'!I11)</f>
        <v>0</v>
      </c>
      <c r="J11" s="368">
        <f>IF('5.Mannschaft'!J28=1,"",'5.Mannschaft'!J11)</f>
        <v>2</v>
      </c>
      <c r="K11" s="365">
        <f>IF('5.Mannschaft'!K28=1,"",'5.Mannschaft'!K11)</f>
        <v>3</v>
      </c>
      <c r="L11" s="365">
        <f>IF('5.Mannschaft'!L28=1,"",'5.Mannschaft'!L11)</f>
        <v>1</v>
      </c>
      <c r="M11" s="366">
        <f>IF('5.Mannschaft'!M28=1,"",'5.Mannschaft'!M11)</f>
        <v>0</v>
      </c>
      <c r="N11" s="368">
        <f>IF('5.Mannschaft'!N28=1,"",'5.Mannschaft'!N11)</f>
        <v>1</v>
      </c>
      <c r="O11" s="365">
        <f>IF('5.Mannschaft'!O28=1,"",'5.Mannschaft'!O11)</f>
        <v>1</v>
      </c>
      <c r="P11" s="365">
        <f>IF('5.Mannschaft'!P28=1,"",'5.Mannschaft'!P11)</f>
        <v>2</v>
      </c>
      <c r="Q11" s="366">
        <f>IF('5.Mannschaft'!Q28=1,"",'5.Mannschaft'!Q11)</f>
        <v>0</v>
      </c>
      <c r="R11" s="368">
        <f>IF('5.Mannschaft'!R28=1,"",'5.Mannschaft'!R11)</f>
        <v>0</v>
      </c>
      <c r="S11" s="365">
        <f>IF('5.Mannschaft'!S28=1,"",'5.Mannschaft'!S11)</f>
        <v>0</v>
      </c>
      <c r="T11" s="365">
        <f>IF('5.Mannschaft'!T28=1,"",'5.Mannschaft'!T11)</f>
        <v>0</v>
      </c>
      <c r="U11" s="366">
        <f>IF('5.Mannschaft'!U28=1,"",'5.Mannschaft'!U11)</f>
        <v>0</v>
      </c>
      <c r="V11" s="368">
        <f>IF('5.Mannschaft'!V28=1,"",'5.Mannschaft'!V11)</f>
        <v>0</v>
      </c>
      <c r="W11" s="365">
        <f>IF('5.Mannschaft'!W28=1,"",'5.Mannschaft'!W11)</f>
        <v>0</v>
      </c>
      <c r="X11" s="365">
        <f>IF('5.Mannschaft'!X28=1,"",'5.Mannschaft'!X11)</f>
        <v>0</v>
      </c>
      <c r="Y11" s="366">
        <f>IF('5.Mannschaft'!Y28=1,"",'5.Mannschaft'!Y11)</f>
        <v>0</v>
      </c>
      <c r="Z11" s="368">
        <f>IF('5.Mannschaft'!Z28=1,"",'5.Mannschaft'!Z11)</f>
        <v>0</v>
      </c>
      <c r="AA11" s="365">
        <f>IF('5.Mannschaft'!AA28=1,"",'5.Mannschaft'!AA11)</f>
        <v>0</v>
      </c>
      <c r="AB11" s="365">
        <f>IF('5.Mannschaft'!AB28=1,"",'5.Mannschaft'!AB11)</f>
        <v>0</v>
      </c>
      <c r="AC11" s="370">
        <f>IF('5.Mannschaft'!AC28=1,"",'5.Mannschaft'!AC11)</f>
        <v>0</v>
      </c>
      <c r="AD11" s="3"/>
    </row>
    <row r="12" spans="1:30" ht="15" customHeight="1">
      <c r="A12" s="4" t="str">
        <f>M1A!A12</f>
        <v>Bahn 5</v>
      </c>
      <c r="B12" s="364">
        <f>IF('5.Mannschaft'!B28=1,"",'5.Mannschaft'!B12)</f>
        <v>2</v>
      </c>
      <c r="C12" s="365">
        <f>IF('5.Mannschaft'!C28=1,"",'5.Mannschaft'!C12)</f>
        <v>2</v>
      </c>
      <c r="D12" s="365">
        <f>IF('5.Mannschaft'!D28=1,"",'5.Mannschaft'!D12)</f>
        <v>2</v>
      </c>
      <c r="E12" s="366">
        <f>IF('5.Mannschaft'!E28=1,"",'5.Mannschaft'!E12)</f>
        <v>0</v>
      </c>
      <c r="F12" s="368">
        <f>IF('5.Mannschaft'!F28=1,"",'5.Mannschaft'!F12)</f>
        <v>2</v>
      </c>
      <c r="G12" s="365">
        <f>IF('5.Mannschaft'!G28=1,"",'5.Mannschaft'!G12)</f>
        <v>2</v>
      </c>
      <c r="H12" s="365">
        <f>IF('5.Mannschaft'!H28=1,"",'5.Mannschaft'!H12)</f>
        <v>1</v>
      </c>
      <c r="I12" s="366">
        <f>IF('5.Mannschaft'!I28=1,"",'5.Mannschaft'!I12)</f>
        <v>0</v>
      </c>
      <c r="J12" s="368">
        <f>IF('5.Mannschaft'!J28=1,"",'5.Mannschaft'!J12)</f>
        <v>3</v>
      </c>
      <c r="K12" s="365">
        <f>IF('5.Mannschaft'!K28=1,"",'5.Mannschaft'!K12)</f>
        <v>2</v>
      </c>
      <c r="L12" s="365">
        <f>IF('5.Mannschaft'!L28=1,"",'5.Mannschaft'!L12)</f>
        <v>3</v>
      </c>
      <c r="M12" s="366">
        <f>IF('5.Mannschaft'!M28=1,"",'5.Mannschaft'!M12)</f>
        <v>0</v>
      </c>
      <c r="N12" s="368">
        <f>IF('5.Mannschaft'!N28=1,"",'5.Mannschaft'!N12)</f>
        <v>2</v>
      </c>
      <c r="O12" s="365">
        <f>IF('5.Mannschaft'!O28=1,"",'5.Mannschaft'!O12)</f>
        <v>3</v>
      </c>
      <c r="P12" s="365">
        <f>IF('5.Mannschaft'!P28=1,"",'5.Mannschaft'!P12)</f>
        <v>3</v>
      </c>
      <c r="Q12" s="366">
        <f>IF('5.Mannschaft'!Q28=1,"",'5.Mannschaft'!Q12)</f>
        <v>0</v>
      </c>
      <c r="R12" s="368">
        <f>IF('5.Mannschaft'!R28=1,"",'5.Mannschaft'!R12)</f>
        <v>0</v>
      </c>
      <c r="S12" s="365">
        <f>IF('5.Mannschaft'!S28=1,"",'5.Mannschaft'!S12)</f>
        <v>0</v>
      </c>
      <c r="T12" s="365">
        <f>IF('5.Mannschaft'!T28=1,"",'5.Mannschaft'!T12)</f>
        <v>0</v>
      </c>
      <c r="U12" s="366">
        <f>IF('5.Mannschaft'!U28=1,"",'5.Mannschaft'!U12)</f>
        <v>0</v>
      </c>
      <c r="V12" s="368">
        <f>IF('5.Mannschaft'!V28=1,"",'5.Mannschaft'!V12)</f>
        <v>0</v>
      </c>
      <c r="W12" s="365">
        <f>IF('5.Mannschaft'!W28=1,"",'5.Mannschaft'!W12)</f>
        <v>0</v>
      </c>
      <c r="X12" s="365">
        <f>IF('5.Mannschaft'!X28=1,"",'5.Mannschaft'!X12)</f>
        <v>0</v>
      </c>
      <c r="Y12" s="366">
        <f>IF('5.Mannschaft'!Y28=1,"",'5.Mannschaft'!Y12)</f>
        <v>0</v>
      </c>
      <c r="Z12" s="368">
        <f>IF('5.Mannschaft'!Z28=1,"",'5.Mannschaft'!Z12)</f>
        <v>0</v>
      </c>
      <c r="AA12" s="365">
        <f>IF('5.Mannschaft'!AA28=1,"",'5.Mannschaft'!AA12)</f>
        <v>0</v>
      </c>
      <c r="AB12" s="365">
        <f>IF('5.Mannschaft'!AB28=1,"",'5.Mannschaft'!AB12)</f>
        <v>0</v>
      </c>
      <c r="AC12" s="370">
        <f>IF('5.Mannschaft'!AC28=1,"",'5.Mannschaft'!AC12)</f>
        <v>0</v>
      </c>
      <c r="AD12" s="3"/>
    </row>
    <row r="13" spans="1:30" ht="15" customHeight="1">
      <c r="A13" s="4" t="str">
        <f>M1A!A13</f>
        <v>Bahn 6</v>
      </c>
      <c r="B13" s="364">
        <f>IF('5.Mannschaft'!B28=1,"",'5.Mannschaft'!B13)</f>
        <v>2</v>
      </c>
      <c r="C13" s="365">
        <f>IF('5.Mannschaft'!C28=1,"",'5.Mannschaft'!C13)</f>
        <v>2</v>
      </c>
      <c r="D13" s="365">
        <f>IF('5.Mannschaft'!D28=1,"",'5.Mannschaft'!D13)</f>
        <v>2</v>
      </c>
      <c r="E13" s="366">
        <f>IF('5.Mannschaft'!E28=1,"",'5.Mannschaft'!E13)</f>
        <v>0</v>
      </c>
      <c r="F13" s="368">
        <f>IF('5.Mannschaft'!F28=1,"",'5.Mannschaft'!F13)</f>
        <v>1</v>
      </c>
      <c r="G13" s="365">
        <f>IF('5.Mannschaft'!G28=1,"",'5.Mannschaft'!G13)</f>
        <v>2</v>
      </c>
      <c r="H13" s="365">
        <f>IF('5.Mannschaft'!H28=1,"",'5.Mannschaft'!H13)</f>
        <v>2</v>
      </c>
      <c r="I13" s="366">
        <f>IF('5.Mannschaft'!I28=1,"",'5.Mannschaft'!I13)</f>
        <v>0</v>
      </c>
      <c r="J13" s="368">
        <f>IF('5.Mannschaft'!J28=1,"",'5.Mannschaft'!J13)</f>
        <v>2</v>
      </c>
      <c r="K13" s="365">
        <f>IF('5.Mannschaft'!K28=1,"",'5.Mannschaft'!K13)</f>
        <v>1</v>
      </c>
      <c r="L13" s="365">
        <f>IF('5.Mannschaft'!L28=1,"",'5.Mannschaft'!L13)</f>
        <v>7</v>
      </c>
      <c r="M13" s="366">
        <f>IF('5.Mannschaft'!M28=1,"",'5.Mannschaft'!M13)</f>
        <v>0</v>
      </c>
      <c r="N13" s="368">
        <f>IF('5.Mannschaft'!N28=1,"",'5.Mannschaft'!N13)</f>
        <v>3</v>
      </c>
      <c r="O13" s="365">
        <f>IF('5.Mannschaft'!O28=1,"",'5.Mannschaft'!O13)</f>
        <v>4</v>
      </c>
      <c r="P13" s="365">
        <f>IF('5.Mannschaft'!P28=1,"",'5.Mannschaft'!P13)</f>
        <v>2</v>
      </c>
      <c r="Q13" s="366">
        <f>IF('5.Mannschaft'!Q28=1,"",'5.Mannschaft'!Q13)</f>
        <v>0</v>
      </c>
      <c r="R13" s="368">
        <f>IF('5.Mannschaft'!R28=1,"",'5.Mannschaft'!R13)</f>
        <v>0</v>
      </c>
      <c r="S13" s="365">
        <f>IF('5.Mannschaft'!S28=1,"",'5.Mannschaft'!S13)</f>
        <v>0</v>
      </c>
      <c r="T13" s="365">
        <f>IF('5.Mannschaft'!T28=1,"",'5.Mannschaft'!T13)</f>
        <v>0</v>
      </c>
      <c r="U13" s="366">
        <f>IF('5.Mannschaft'!U28=1,"",'5.Mannschaft'!U13)</f>
        <v>0</v>
      </c>
      <c r="V13" s="368">
        <f>IF('5.Mannschaft'!V28=1,"",'5.Mannschaft'!V13)</f>
        <v>0</v>
      </c>
      <c r="W13" s="365">
        <f>IF('5.Mannschaft'!W28=1,"",'5.Mannschaft'!W13)</f>
        <v>0</v>
      </c>
      <c r="X13" s="365">
        <f>IF('5.Mannschaft'!X28=1,"",'5.Mannschaft'!X13)</f>
        <v>0</v>
      </c>
      <c r="Y13" s="366">
        <f>IF('5.Mannschaft'!Y28=1,"",'5.Mannschaft'!Y13)</f>
        <v>0</v>
      </c>
      <c r="Z13" s="368">
        <f>IF('5.Mannschaft'!Z28=1,"",'5.Mannschaft'!Z13)</f>
        <v>0</v>
      </c>
      <c r="AA13" s="365">
        <f>IF('5.Mannschaft'!AA28=1,"",'5.Mannschaft'!AA13)</f>
        <v>0</v>
      </c>
      <c r="AB13" s="365">
        <f>IF('5.Mannschaft'!AB28=1,"",'5.Mannschaft'!AB13)</f>
        <v>0</v>
      </c>
      <c r="AC13" s="370">
        <f>IF('5.Mannschaft'!AC28=1,"",'5.Mannschaft'!AC13)</f>
        <v>0</v>
      </c>
      <c r="AD13" s="3"/>
    </row>
    <row r="14" spans="1:30" ht="15" customHeight="1">
      <c r="A14" s="4" t="str">
        <f>M1A!A14</f>
        <v>Bahn 7</v>
      </c>
      <c r="B14" s="364">
        <f>IF('5.Mannschaft'!B28=1,"",'5.Mannschaft'!B14)</f>
        <v>2</v>
      </c>
      <c r="C14" s="365">
        <f>IF('5.Mannschaft'!C28=1,"",'5.Mannschaft'!C14)</f>
        <v>1</v>
      </c>
      <c r="D14" s="365">
        <f>IF('5.Mannschaft'!D28=1,"",'5.Mannschaft'!D14)</f>
        <v>2</v>
      </c>
      <c r="E14" s="366">
        <f>IF('5.Mannschaft'!E28=1,"",'5.Mannschaft'!E14)</f>
        <v>0</v>
      </c>
      <c r="F14" s="368">
        <f>IF('5.Mannschaft'!F28=1,"",'5.Mannschaft'!F14)</f>
        <v>2</v>
      </c>
      <c r="G14" s="365">
        <f>IF('5.Mannschaft'!G28=1,"",'5.Mannschaft'!G14)</f>
        <v>2</v>
      </c>
      <c r="H14" s="365">
        <f>IF('5.Mannschaft'!H28=1,"",'5.Mannschaft'!H14)</f>
        <v>2</v>
      </c>
      <c r="I14" s="366">
        <f>IF('5.Mannschaft'!I28=1,"",'5.Mannschaft'!I14)</f>
        <v>0</v>
      </c>
      <c r="J14" s="368">
        <f>IF('5.Mannschaft'!J28=1,"",'5.Mannschaft'!J14)</f>
        <v>2</v>
      </c>
      <c r="K14" s="365">
        <f>IF('5.Mannschaft'!K28=1,"",'5.Mannschaft'!K14)</f>
        <v>2</v>
      </c>
      <c r="L14" s="365">
        <f>IF('5.Mannschaft'!L28=1,"",'5.Mannschaft'!L14)</f>
        <v>2</v>
      </c>
      <c r="M14" s="366">
        <f>IF('5.Mannschaft'!M28=1,"",'5.Mannschaft'!M14)</f>
        <v>0</v>
      </c>
      <c r="N14" s="368">
        <f>IF('5.Mannschaft'!N28=1,"",'5.Mannschaft'!N14)</f>
        <v>1</v>
      </c>
      <c r="O14" s="365">
        <f>IF('5.Mannschaft'!O28=1,"",'5.Mannschaft'!O14)</f>
        <v>2</v>
      </c>
      <c r="P14" s="365">
        <f>IF('5.Mannschaft'!P28=1,"",'5.Mannschaft'!P14)</f>
        <v>1</v>
      </c>
      <c r="Q14" s="366">
        <f>IF('5.Mannschaft'!Q28=1,"",'5.Mannschaft'!Q14)</f>
        <v>0</v>
      </c>
      <c r="R14" s="368">
        <f>IF('5.Mannschaft'!R28=1,"",'5.Mannschaft'!R14)</f>
        <v>0</v>
      </c>
      <c r="S14" s="365">
        <f>IF('5.Mannschaft'!S28=1,"",'5.Mannschaft'!S14)</f>
        <v>0</v>
      </c>
      <c r="T14" s="365">
        <f>IF('5.Mannschaft'!T28=1,"",'5.Mannschaft'!T14)</f>
        <v>0</v>
      </c>
      <c r="U14" s="366">
        <f>IF('5.Mannschaft'!U28=1,"",'5.Mannschaft'!U14)</f>
        <v>0</v>
      </c>
      <c r="V14" s="368">
        <f>IF('5.Mannschaft'!V28=1,"",'5.Mannschaft'!V14)</f>
        <v>0</v>
      </c>
      <c r="W14" s="365">
        <f>IF('5.Mannschaft'!W28=1,"",'5.Mannschaft'!W14)</f>
        <v>0</v>
      </c>
      <c r="X14" s="365">
        <f>IF('5.Mannschaft'!X28=1,"",'5.Mannschaft'!X14)</f>
        <v>0</v>
      </c>
      <c r="Y14" s="366">
        <f>IF('5.Mannschaft'!Y28=1,"",'5.Mannschaft'!Y14)</f>
        <v>0</v>
      </c>
      <c r="Z14" s="368">
        <f>IF('5.Mannschaft'!Z28=1,"",'5.Mannschaft'!Z14)</f>
        <v>0</v>
      </c>
      <c r="AA14" s="365">
        <f>IF('5.Mannschaft'!AA28=1,"",'5.Mannschaft'!AA14)</f>
        <v>0</v>
      </c>
      <c r="AB14" s="365">
        <f>IF('5.Mannschaft'!AB28=1,"",'5.Mannschaft'!AB14)</f>
        <v>0</v>
      </c>
      <c r="AC14" s="370">
        <f>IF('5.Mannschaft'!AC28=1,"",'5.Mannschaft'!AC14)</f>
        <v>0</v>
      </c>
      <c r="AD14" s="3"/>
    </row>
    <row r="15" spans="1:30" ht="15" customHeight="1">
      <c r="A15" s="4" t="str">
        <f>M1A!A15</f>
        <v>Bahn 8</v>
      </c>
      <c r="B15" s="364">
        <f>IF('5.Mannschaft'!B28=1,"",'5.Mannschaft'!B15)</f>
        <v>1</v>
      </c>
      <c r="C15" s="365">
        <f>IF('5.Mannschaft'!C28=1,"",'5.Mannschaft'!C15)</f>
        <v>1</v>
      </c>
      <c r="D15" s="365">
        <f>IF('5.Mannschaft'!D28=1,"",'5.Mannschaft'!D15)</f>
        <v>1</v>
      </c>
      <c r="E15" s="366">
        <f>IF('5.Mannschaft'!E28=1,"",'5.Mannschaft'!E15)</f>
        <v>0</v>
      </c>
      <c r="F15" s="368">
        <f>IF('5.Mannschaft'!F28=1,"",'5.Mannschaft'!F15)</f>
        <v>2</v>
      </c>
      <c r="G15" s="365">
        <f>IF('5.Mannschaft'!G28=1,"",'5.Mannschaft'!G15)</f>
        <v>2</v>
      </c>
      <c r="H15" s="365">
        <f>IF('5.Mannschaft'!H28=1,"",'5.Mannschaft'!H15)</f>
        <v>2</v>
      </c>
      <c r="I15" s="366">
        <f>IF('5.Mannschaft'!I28=1,"",'5.Mannschaft'!I15)</f>
        <v>0</v>
      </c>
      <c r="J15" s="368">
        <f>IF('5.Mannschaft'!J28=1,"",'5.Mannschaft'!J15)</f>
        <v>1</v>
      </c>
      <c r="K15" s="365">
        <f>IF('5.Mannschaft'!K28=1,"",'5.Mannschaft'!K15)</f>
        <v>2</v>
      </c>
      <c r="L15" s="365">
        <f>IF('5.Mannschaft'!L28=1,"",'5.Mannschaft'!L15)</f>
        <v>2</v>
      </c>
      <c r="M15" s="366">
        <f>IF('5.Mannschaft'!M28=1,"",'5.Mannschaft'!M15)</f>
        <v>0</v>
      </c>
      <c r="N15" s="368">
        <f>IF('5.Mannschaft'!N28=1,"",'5.Mannschaft'!N15)</f>
        <v>2</v>
      </c>
      <c r="O15" s="365">
        <f>IF('5.Mannschaft'!O28=1,"",'5.Mannschaft'!O15)</f>
        <v>2</v>
      </c>
      <c r="P15" s="365">
        <f>IF('5.Mannschaft'!P28=1,"",'5.Mannschaft'!P15)</f>
        <v>2</v>
      </c>
      <c r="Q15" s="366">
        <f>IF('5.Mannschaft'!Q28=1,"",'5.Mannschaft'!Q15)</f>
        <v>0</v>
      </c>
      <c r="R15" s="368">
        <f>IF('5.Mannschaft'!R28=1,"",'5.Mannschaft'!R15)</f>
        <v>0</v>
      </c>
      <c r="S15" s="365">
        <f>IF('5.Mannschaft'!S28=1,"",'5.Mannschaft'!S15)</f>
        <v>0</v>
      </c>
      <c r="T15" s="365">
        <f>IF('5.Mannschaft'!T28=1,"",'5.Mannschaft'!T15)</f>
        <v>0</v>
      </c>
      <c r="U15" s="366">
        <f>IF('5.Mannschaft'!U28=1,"",'5.Mannschaft'!U15)</f>
        <v>0</v>
      </c>
      <c r="V15" s="368">
        <f>IF('5.Mannschaft'!V28=1,"",'5.Mannschaft'!V15)</f>
        <v>0</v>
      </c>
      <c r="W15" s="365">
        <f>IF('5.Mannschaft'!W28=1,"",'5.Mannschaft'!W15)</f>
        <v>0</v>
      </c>
      <c r="X15" s="365">
        <f>IF('5.Mannschaft'!X28=1,"",'5.Mannschaft'!X15)</f>
        <v>0</v>
      </c>
      <c r="Y15" s="366">
        <f>IF('5.Mannschaft'!Y28=1,"",'5.Mannschaft'!Y15)</f>
        <v>0</v>
      </c>
      <c r="Z15" s="368">
        <f>IF('5.Mannschaft'!Z28=1,"",'5.Mannschaft'!Z15)</f>
        <v>0</v>
      </c>
      <c r="AA15" s="365">
        <f>IF('5.Mannschaft'!AA28=1,"",'5.Mannschaft'!AA15)</f>
        <v>0</v>
      </c>
      <c r="AB15" s="365">
        <f>IF('5.Mannschaft'!AB28=1,"",'5.Mannschaft'!AB15)</f>
        <v>0</v>
      </c>
      <c r="AC15" s="370">
        <f>IF('5.Mannschaft'!AC28=1,"",'5.Mannschaft'!AC15)</f>
        <v>0</v>
      </c>
      <c r="AD15" s="3"/>
    </row>
    <row r="16" spans="1:30" ht="15" customHeight="1">
      <c r="A16" s="4" t="str">
        <f>M1A!A16</f>
        <v>Bahn 9</v>
      </c>
      <c r="B16" s="364">
        <f>IF('5.Mannschaft'!B28=1,"",'5.Mannschaft'!B16)</f>
        <v>3</v>
      </c>
      <c r="C16" s="365">
        <f>IF('5.Mannschaft'!C28=1,"",'5.Mannschaft'!C16)</f>
        <v>1</v>
      </c>
      <c r="D16" s="365">
        <f>IF('5.Mannschaft'!D28=1,"",'5.Mannschaft'!D16)</f>
        <v>2</v>
      </c>
      <c r="E16" s="366">
        <f>IF('5.Mannschaft'!E28=1,"",'5.Mannschaft'!E16)</f>
        <v>0</v>
      </c>
      <c r="F16" s="368">
        <f>IF('5.Mannschaft'!F28=1,"",'5.Mannschaft'!F16)</f>
        <v>4</v>
      </c>
      <c r="G16" s="365">
        <f>IF('5.Mannschaft'!G28=1,"",'5.Mannschaft'!G16)</f>
        <v>2</v>
      </c>
      <c r="H16" s="365">
        <f>IF('5.Mannschaft'!H28=1,"",'5.Mannschaft'!H16)</f>
        <v>3</v>
      </c>
      <c r="I16" s="366">
        <f>IF('5.Mannschaft'!I28=1,"",'5.Mannschaft'!I16)</f>
        <v>0</v>
      </c>
      <c r="J16" s="368">
        <f>IF('5.Mannschaft'!J28=1,"",'5.Mannschaft'!J16)</f>
        <v>3</v>
      </c>
      <c r="K16" s="365">
        <f>IF('5.Mannschaft'!K28=1,"",'5.Mannschaft'!K16)</f>
        <v>3</v>
      </c>
      <c r="L16" s="365">
        <f>IF('5.Mannschaft'!L28=1,"",'5.Mannschaft'!L16)</f>
        <v>3</v>
      </c>
      <c r="M16" s="366">
        <f>IF('5.Mannschaft'!M28=1,"",'5.Mannschaft'!M16)</f>
        <v>0</v>
      </c>
      <c r="N16" s="368">
        <f>IF('5.Mannschaft'!N28=1,"",'5.Mannschaft'!N16)</f>
        <v>3</v>
      </c>
      <c r="O16" s="365">
        <f>IF('5.Mannschaft'!O28=1,"",'5.Mannschaft'!O16)</f>
        <v>3</v>
      </c>
      <c r="P16" s="365">
        <f>IF('5.Mannschaft'!P28=1,"",'5.Mannschaft'!P16)</f>
        <v>4</v>
      </c>
      <c r="Q16" s="366">
        <f>IF('5.Mannschaft'!Q28=1,"",'5.Mannschaft'!Q16)</f>
        <v>0</v>
      </c>
      <c r="R16" s="368">
        <f>IF('5.Mannschaft'!R28=1,"",'5.Mannschaft'!R16)</f>
        <v>0</v>
      </c>
      <c r="S16" s="365">
        <f>IF('5.Mannschaft'!S28=1,"",'5.Mannschaft'!S16)</f>
        <v>0</v>
      </c>
      <c r="T16" s="365">
        <f>IF('5.Mannschaft'!T28=1,"",'5.Mannschaft'!T16)</f>
        <v>0</v>
      </c>
      <c r="U16" s="366">
        <f>IF('5.Mannschaft'!U28=1,"",'5.Mannschaft'!U16)</f>
        <v>0</v>
      </c>
      <c r="V16" s="368">
        <f>IF('5.Mannschaft'!V28=1,"",'5.Mannschaft'!V16)</f>
        <v>0</v>
      </c>
      <c r="W16" s="365">
        <f>IF('5.Mannschaft'!W28=1,"",'5.Mannschaft'!W16)</f>
        <v>0</v>
      </c>
      <c r="X16" s="365">
        <f>IF('5.Mannschaft'!X28=1,"",'5.Mannschaft'!X16)</f>
        <v>0</v>
      </c>
      <c r="Y16" s="366">
        <f>IF('5.Mannschaft'!Y28=1,"",'5.Mannschaft'!Y16)</f>
        <v>0</v>
      </c>
      <c r="Z16" s="368">
        <f>IF('5.Mannschaft'!Z28=1,"",'5.Mannschaft'!Z16)</f>
        <v>0</v>
      </c>
      <c r="AA16" s="365">
        <f>IF('5.Mannschaft'!AA28=1,"",'5.Mannschaft'!AA16)</f>
        <v>0</v>
      </c>
      <c r="AB16" s="365">
        <f>IF('5.Mannschaft'!AB28=1,"",'5.Mannschaft'!AB16)</f>
        <v>0</v>
      </c>
      <c r="AC16" s="370">
        <f>IF('5.Mannschaft'!AC28=1,"",'5.Mannschaft'!AC16)</f>
        <v>0</v>
      </c>
      <c r="AD16" s="3"/>
    </row>
    <row r="17" spans="1:30" ht="15" customHeight="1">
      <c r="A17" s="4" t="str">
        <f>M1A!A17</f>
        <v>Bahn 10</v>
      </c>
      <c r="B17" s="364">
        <f>IF('5.Mannschaft'!B28=1,"",'5.Mannschaft'!B17)</f>
        <v>2</v>
      </c>
      <c r="C17" s="365">
        <f>IF('5.Mannschaft'!C28=1,"",'5.Mannschaft'!C17)</f>
        <v>2</v>
      </c>
      <c r="D17" s="365">
        <f>IF('5.Mannschaft'!D28=1,"",'5.Mannschaft'!D17)</f>
        <v>2</v>
      </c>
      <c r="E17" s="366">
        <f>IF('5.Mannschaft'!E28=1,"",'5.Mannschaft'!E17)</f>
        <v>0</v>
      </c>
      <c r="F17" s="368">
        <f>IF('5.Mannschaft'!F28=1,"",'5.Mannschaft'!F17)</f>
        <v>2</v>
      </c>
      <c r="G17" s="365">
        <f>IF('5.Mannschaft'!G28=1,"",'5.Mannschaft'!G17)</f>
        <v>1</v>
      </c>
      <c r="H17" s="365">
        <f>IF('5.Mannschaft'!H28=1,"",'5.Mannschaft'!H17)</f>
        <v>1</v>
      </c>
      <c r="I17" s="366">
        <f>IF('5.Mannschaft'!I28=1,"",'5.Mannschaft'!I17)</f>
        <v>0</v>
      </c>
      <c r="J17" s="368">
        <f>IF('5.Mannschaft'!J28=1,"",'5.Mannschaft'!J17)</f>
        <v>1</v>
      </c>
      <c r="K17" s="365">
        <f>IF('5.Mannschaft'!K28=1,"",'5.Mannschaft'!K17)</f>
        <v>4</v>
      </c>
      <c r="L17" s="365">
        <f>IF('5.Mannschaft'!L28=1,"",'5.Mannschaft'!L17)</f>
        <v>1</v>
      </c>
      <c r="M17" s="366">
        <f>IF('5.Mannschaft'!M28=1,"",'5.Mannschaft'!M17)</f>
        <v>0</v>
      </c>
      <c r="N17" s="368">
        <f>IF('5.Mannschaft'!N28=1,"",'5.Mannschaft'!N17)</f>
        <v>2</v>
      </c>
      <c r="O17" s="365">
        <f>IF('5.Mannschaft'!O28=1,"",'5.Mannschaft'!O17)</f>
        <v>2</v>
      </c>
      <c r="P17" s="365">
        <f>IF('5.Mannschaft'!P28=1,"",'5.Mannschaft'!P17)</f>
        <v>2</v>
      </c>
      <c r="Q17" s="366">
        <f>IF('5.Mannschaft'!Q28=1,"",'5.Mannschaft'!Q17)</f>
        <v>0</v>
      </c>
      <c r="R17" s="368">
        <f>IF('5.Mannschaft'!R28=1,"",'5.Mannschaft'!R17)</f>
        <v>0</v>
      </c>
      <c r="S17" s="365">
        <f>IF('5.Mannschaft'!S28=1,"",'5.Mannschaft'!S17)</f>
        <v>0</v>
      </c>
      <c r="T17" s="365">
        <f>IF('5.Mannschaft'!T28=1,"",'5.Mannschaft'!T17)</f>
        <v>0</v>
      </c>
      <c r="U17" s="366">
        <f>IF('5.Mannschaft'!U28=1,"",'5.Mannschaft'!U17)</f>
        <v>0</v>
      </c>
      <c r="V17" s="368">
        <f>IF('5.Mannschaft'!V28=1,"",'5.Mannschaft'!V17)</f>
        <v>0</v>
      </c>
      <c r="W17" s="365">
        <f>IF('5.Mannschaft'!W28=1,"",'5.Mannschaft'!W17)</f>
        <v>0</v>
      </c>
      <c r="X17" s="365">
        <f>IF('5.Mannschaft'!X28=1,"",'5.Mannschaft'!X17)</f>
        <v>0</v>
      </c>
      <c r="Y17" s="366">
        <f>IF('5.Mannschaft'!Y28=1,"",'5.Mannschaft'!Y17)</f>
        <v>0</v>
      </c>
      <c r="Z17" s="368">
        <f>IF('5.Mannschaft'!Z28=1,"",'5.Mannschaft'!Z17)</f>
        <v>0</v>
      </c>
      <c r="AA17" s="365">
        <f>IF('5.Mannschaft'!AA28=1,"",'5.Mannschaft'!AA17)</f>
        <v>0</v>
      </c>
      <c r="AB17" s="365">
        <f>IF('5.Mannschaft'!AB28=1,"",'5.Mannschaft'!AB17)</f>
        <v>0</v>
      </c>
      <c r="AC17" s="370">
        <f>IF('5.Mannschaft'!AC28=1,"",'5.Mannschaft'!AC17)</f>
        <v>0</v>
      </c>
      <c r="AD17" s="3"/>
    </row>
    <row r="18" spans="1:30" ht="15" customHeight="1">
      <c r="A18" s="4" t="str">
        <f>M1A!A18</f>
        <v>Bahn 11</v>
      </c>
      <c r="B18" s="364">
        <f>IF('5.Mannschaft'!B28=1,"",'5.Mannschaft'!B18)</f>
        <v>1</v>
      </c>
      <c r="C18" s="365">
        <f>IF('5.Mannschaft'!C28=1,"",'5.Mannschaft'!C18)</f>
        <v>2</v>
      </c>
      <c r="D18" s="365">
        <f>IF('5.Mannschaft'!D28=1,"",'5.Mannschaft'!D18)</f>
        <v>1</v>
      </c>
      <c r="E18" s="366">
        <f>IF('5.Mannschaft'!E28=1,"",'5.Mannschaft'!E18)</f>
        <v>0</v>
      </c>
      <c r="F18" s="368">
        <f>IF('5.Mannschaft'!F28=1,"",'5.Mannschaft'!F18)</f>
        <v>1</v>
      </c>
      <c r="G18" s="365">
        <f>IF('5.Mannschaft'!G28=1,"",'5.Mannschaft'!G18)</f>
        <v>3</v>
      </c>
      <c r="H18" s="365">
        <f>IF('5.Mannschaft'!H28=1,"",'5.Mannschaft'!H18)</f>
        <v>1</v>
      </c>
      <c r="I18" s="366">
        <f>IF('5.Mannschaft'!I28=1,"",'5.Mannschaft'!I18)</f>
        <v>0</v>
      </c>
      <c r="J18" s="368">
        <f>IF('5.Mannschaft'!J28=1,"",'5.Mannschaft'!J18)</f>
        <v>2</v>
      </c>
      <c r="K18" s="365">
        <f>IF('5.Mannschaft'!K28=1,"",'5.Mannschaft'!K18)</f>
        <v>2</v>
      </c>
      <c r="L18" s="365">
        <f>IF('5.Mannschaft'!L28=1,"",'5.Mannschaft'!L18)</f>
        <v>1</v>
      </c>
      <c r="M18" s="366">
        <f>IF('5.Mannschaft'!M28=1,"",'5.Mannschaft'!M18)</f>
        <v>0</v>
      </c>
      <c r="N18" s="368">
        <f>IF('5.Mannschaft'!N28=1,"",'5.Mannschaft'!N18)</f>
        <v>3</v>
      </c>
      <c r="O18" s="365">
        <f>IF('5.Mannschaft'!O28=1,"",'5.Mannschaft'!O18)</f>
        <v>1</v>
      </c>
      <c r="P18" s="365">
        <f>IF('5.Mannschaft'!P28=1,"",'5.Mannschaft'!P18)</f>
        <v>2</v>
      </c>
      <c r="Q18" s="366">
        <f>IF('5.Mannschaft'!Q28=1,"",'5.Mannschaft'!Q18)</f>
        <v>0</v>
      </c>
      <c r="R18" s="368">
        <f>IF('5.Mannschaft'!R28=1,"",'5.Mannschaft'!R18)</f>
        <v>0</v>
      </c>
      <c r="S18" s="365">
        <f>IF('5.Mannschaft'!S28=1,"",'5.Mannschaft'!S18)</f>
        <v>0</v>
      </c>
      <c r="T18" s="365">
        <f>IF('5.Mannschaft'!T28=1,"",'5.Mannschaft'!T18)</f>
        <v>0</v>
      </c>
      <c r="U18" s="366">
        <f>IF('5.Mannschaft'!U28=1,"",'5.Mannschaft'!U18)</f>
        <v>0</v>
      </c>
      <c r="V18" s="368">
        <f>IF('5.Mannschaft'!V28=1,"",'5.Mannschaft'!V18)</f>
        <v>0</v>
      </c>
      <c r="W18" s="365">
        <f>IF('5.Mannschaft'!W28=1,"",'5.Mannschaft'!W18)</f>
        <v>0</v>
      </c>
      <c r="X18" s="365">
        <f>IF('5.Mannschaft'!X28=1,"",'5.Mannschaft'!X18)</f>
        <v>0</v>
      </c>
      <c r="Y18" s="366">
        <f>IF('5.Mannschaft'!Y28=1,"",'5.Mannschaft'!Y18)</f>
        <v>0</v>
      </c>
      <c r="Z18" s="368">
        <f>IF('5.Mannschaft'!Z28=1,"",'5.Mannschaft'!Z18)</f>
        <v>0</v>
      </c>
      <c r="AA18" s="365">
        <f>IF('5.Mannschaft'!AA28=1,"",'5.Mannschaft'!AA18)</f>
        <v>0</v>
      </c>
      <c r="AB18" s="365">
        <f>IF('5.Mannschaft'!AB28=1,"",'5.Mannschaft'!AB18)</f>
        <v>0</v>
      </c>
      <c r="AC18" s="370">
        <f>IF('5.Mannschaft'!AC28=1,"",'5.Mannschaft'!AC18)</f>
        <v>0</v>
      </c>
      <c r="AD18" s="3"/>
    </row>
    <row r="19" spans="1:30" ht="15" customHeight="1">
      <c r="A19" s="4" t="str">
        <f>M1A!A19</f>
        <v>Bahn 12</v>
      </c>
      <c r="B19" s="364">
        <f>IF('5.Mannschaft'!B28=1,"",'5.Mannschaft'!B19)</f>
        <v>1</v>
      </c>
      <c r="C19" s="365">
        <f>IF('5.Mannschaft'!C28=1,"",'5.Mannschaft'!C19)</f>
        <v>1</v>
      </c>
      <c r="D19" s="365">
        <f>IF('5.Mannschaft'!D28=1,"",'5.Mannschaft'!D19)</f>
        <v>1</v>
      </c>
      <c r="E19" s="366">
        <f>IF('5.Mannschaft'!E28=1,"",'5.Mannschaft'!E19)</f>
        <v>0</v>
      </c>
      <c r="F19" s="368">
        <f>IF('5.Mannschaft'!F28=1,"",'5.Mannschaft'!F19)</f>
        <v>3</v>
      </c>
      <c r="G19" s="365">
        <f>IF('5.Mannschaft'!G28=1,"",'5.Mannschaft'!G19)</f>
        <v>2</v>
      </c>
      <c r="H19" s="365">
        <f>IF('5.Mannschaft'!H28=1,"",'5.Mannschaft'!H19)</f>
        <v>1</v>
      </c>
      <c r="I19" s="366">
        <f>IF('5.Mannschaft'!I28=1,"",'5.Mannschaft'!I19)</f>
        <v>0</v>
      </c>
      <c r="J19" s="368">
        <f>IF('5.Mannschaft'!J28=1,"",'5.Mannschaft'!J19)</f>
        <v>2</v>
      </c>
      <c r="K19" s="365">
        <f>IF('5.Mannschaft'!K28=1,"",'5.Mannschaft'!K19)</f>
        <v>1</v>
      </c>
      <c r="L19" s="365">
        <f>IF('5.Mannschaft'!L28=1,"",'5.Mannschaft'!L19)</f>
        <v>1</v>
      </c>
      <c r="M19" s="366">
        <f>IF('5.Mannschaft'!M28=1,"",'5.Mannschaft'!M19)</f>
        <v>0</v>
      </c>
      <c r="N19" s="368">
        <f>IF('5.Mannschaft'!N28=1,"",'5.Mannschaft'!N19)</f>
        <v>1</v>
      </c>
      <c r="O19" s="365">
        <f>IF('5.Mannschaft'!O28=1,"",'5.Mannschaft'!O19)</f>
        <v>2</v>
      </c>
      <c r="P19" s="365">
        <f>IF('5.Mannschaft'!P28=1,"",'5.Mannschaft'!P19)</f>
        <v>3</v>
      </c>
      <c r="Q19" s="366">
        <f>IF('5.Mannschaft'!Q28=1,"",'5.Mannschaft'!Q19)</f>
        <v>0</v>
      </c>
      <c r="R19" s="368">
        <f>IF('5.Mannschaft'!R28=1,"",'5.Mannschaft'!R19)</f>
        <v>0</v>
      </c>
      <c r="S19" s="365">
        <f>IF('5.Mannschaft'!S28=1,"",'5.Mannschaft'!S19)</f>
        <v>0</v>
      </c>
      <c r="T19" s="365">
        <f>IF('5.Mannschaft'!T28=1,"",'5.Mannschaft'!T19)</f>
        <v>0</v>
      </c>
      <c r="U19" s="366">
        <f>IF('5.Mannschaft'!U28=1,"",'5.Mannschaft'!U19)</f>
        <v>0</v>
      </c>
      <c r="V19" s="368">
        <f>IF('5.Mannschaft'!V28=1,"",'5.Mannschaft'!V19)</f>
        <v>0</v>
      </c>
      <c r="W19" s="365">
        <f>IF('5.Mannschaft'!W28=1,"",'5.Mannschaft'!W19)</f>
        <v>0</v>
      </c>
      <c r="X19" s="365">
        <f>IF('5.Mannschaft'!X28=1,"",'5.Mannschaft'!X19)</f>
        <v>0</v>
      </c>
      <c r="Y19" s="366">
        <f>IF('5.Mannschaft'!Y28=1,"",'5.Mannschaft'!Y19)</f>
        <v>0</v>
      </c>
      <c r="Z19" s="368">
        <f>IF('5.Mannschaft'!Z28=1,"",'5.Mannschaft'!Z19)</f>
        <v>0</v>
      </c>
      <c r="AA19" s="365">
        <f>IF('5.Mannschaft'!AA28=1,"",'5.Mannschaft'!AA19)</f>
        <v>0</v>
      </c>
      <c r="AB19" s="365">
        <f>IF('5.Mannschaft'!AB28=1,"",'5.Mannschaft'!AB19)</f>
        <v>0</v>
      </c>
      <c r="AC19" s="370">
        <f>IF('5.Mannschaft'!AC28=1,"",'5.Mannschaft'!AC19)</f>
        <v>0</v>
      </c>
      <c r="AD19" s="3"/>
    </row>
    <row r="20" spans="1:30" ht="15" customHeight="1">
      <c r="A20" s="4" t="str">
        <f>M1A!A20</f>
        <v>Bahn 13</v>
      </c>
      <c r="B20" s="364">
        <f>IF('5.Mannschaft'!B28=1,"",'5.Mannschaft'!B20)</f>
        <v>1</v>
      </c>
      <c r="C20" s="365">
        <f>IF('5.Mannschaft'!C28=1,"",'5.Mannschaft'!C20)</f>
        <v>1</v>
      </c>
      <c r="D20" s="365">
        <f>IF('5.Mannschaft'!D28=1,"",'5.Mannschaft'!D20)</f>
        <v>1</v>
      </c>
      <c r="E20" s="366">
        <f>IF('5.Mannschaft'!E28=1,"",'5.Mannschaft'!E20)</f>
        <v>0</v>
      </c>
      <c r="F20" s="368">
        <f>IF('5.Mannschaft'!F28=1,"",'5.Mannschaft'!F20)</f>
        <v>1</v>
      </c>
      <c r="G20" s="365">
        <f>IF('5.Mannschaft'!G28=1,"",'5.Mannschaft'!G20)</f>
        <v>2</v>
      </c>
      <c r="H20" s="365">
        <f>IF('5.Mannschaft'!H28=1,"",'5.Mannschaft'!H20)</f>
        <v>2</v>
      </c>
      <c r="I20" s="366">
        <f>IF('5.Mannschaft'!I28=1,"",'5.Mannschaft'!I20)</f>
        <v>0</v>
      </c>
      <c r="J20" s="368">
        <f>IF('5.Mannschaft'!J28=1,"",'5.Mannschaft'!J20)</f>
        <v>2</v>
      </c>
      <c r="K20" s="365">
        <f>IF('5.Mannschaft'!K28=1,"",'5.Mannschaft'!K20)</f>
        <v>1</v>
      </c>
      <c r="L20" s="365">
        <f>IF('5.Mannschaft'!L28=1,"",'5.Mannschaft'!L20)</f>
        <v>2</v>
      </c>
      <c r="M20" s="366">
        <f>IF('5.Mannschaft'!M28=1,"",'5.Mannschaft'!M20)</f>
        <v>0</v>
      </c>
      <c r="N20" s="368">
        <f>IF('5.Mannschaft'!N28=1,"",'5.Mannschaft'!N20)</f>
        <v>2</v>
      </c>
      <c r="O20" s="365">
        <f>IF('5.Mannschaft'!O28=1,"",'5.Mannschaft'!O20)</f>
        <v>1</v>
      </c>
      <c r="P20" s="365">
        <f>IF('5.Mannschaft'!P28=1,"",'5.Mannschaft'!P20)</f>
        <v>3</v>
      </c>
      <c r="Q20" s="366">
        <f>IF('5.Mannschaft'!Q28=1,"",'5.Mannschaft'!Q20)</f>
        <v>0</v>
      </c>
      <c r="R20" s="368">
        <f>IF('5.Mannschaft'!R28=1,"",'5.Mannschaft'!R20)</f>
        <v>0</v>
      </c>
      <c r="S20" s="365">
        <f>IF('5.Mannschaft'!S28=1,"",'5.Mannschaft'!S20)</f>
        <v>0</v>
      </c>
      <c r="T20" s="365">
        <f>IF('5.Mannschaft'!T28=1,"",'5.Mannschaft'!T20)</f>
        <v>0</v>
      </c>
      <c r="U20" s="366">
        <f>IF('5.Mannschaft'!U28=1,"",'5.Mannschaft'!U20)</f>
        <v>0</v>
      </c>
      <c r="V20" s="368">
        <f>IF('5.Mannschaft'!V28=1,"",'5.Mannschaft'!V20)</f>
        <v>0</v>
      </c>
      <c r="W20" s="365">
        <f>IF('5.Mannschaft'!W28=1,"",'5.Mannschaft'!W20)</f>
        <v>0</v>
      </c>
      <c r="X20" s="365">
        <f>IF('5.Mannschaft'!X28=1,"",'5.Mannschaft'!X20)</f>
        <v>0</v>
      </c>
      <c r="Y20" s="366">
        <f>IF('5.Mannschaft'!Y28=1,"",'5.Mannschaft'!Y20)</f>
        <v>0</v>
      </c>
      <c r="Z20" s="368">
        <f>IF('5.Mannschaft'!Z28=1,"",'5.Mannschaft'!Z20)</f>
        <v>0</v>
      </c>
      <c r="AA20" s="365">
        <f>IF('5.Mannschaft'!AA28=1,"",'5.Mannschaft'!AA20)</f>
        <v>0</v>
      </c>
      <c r="AB20" s="365">
        <f>IF('5.Mannschaft'!AB28=1,"",'5.Mannschaft'!AB20)</f>
        <v>0</v>
      </c>
      <c r="AC20" s="370">
        <f>IF('5.Mannschaft'!AC28=1,"",'5.Mannschaft'!AC20)</f>
        <v>0</v>
      </c>
      <c r="AD20" s="3"/>
    </row>
    <row r="21" spans="1:30" ht="15" customHeight="1">
      <c r="A21" s="4" t="str">
        <f>M1A!A21</f>
        <v>Bahn 14</v>
      </c>
      <c r="B21" s="364">
        <f>IF('5.Mannschaft'!B28=1,"",'5.Mannschaft'!B21)</f>
        <v>2</v>
      </c>
      <c r="C21" s="365">
        <f>IF('5.Mannschaft'!C28=1,"",'5.Mannschaft'!C21)</f>
        <v>1</v>
      </c>
      <c r="D21" s="365">
        <f>IF('5.Mannschaft'!D28=1,"",'5.Mannschaft'!D21)</f>
        <v>1</v>
      </c>
      <c r="E21" s="366">
        <f>IF('5.Mannschaft'!E28=1,"",'5.Mannschaft'!E21)</f>
        <v>0</v>
      </c>
      <c r="F21" s="368">
        <f>IF('5.Mannschaft'!F28=1,"",'5.Mannschaft'!F21)</f>
        <v>2</v>
      </c>
      <c r="G21" s="365">
        <f>IF('5.Mannschaft'!G28=1,"",'5.Mannschaft'!G21)</f>
        <v>2</v>
      </c>
      <c r="H21" s="365">
        <f>IF('5.Mannschaft'!H28=1,"",'5.Mannschaft'!H21)</f>
        <v>2</v>
      </c>
      <c r="I21" s="366">
        <f>IF('5.Mannschaft'!I28=1,"",'5.Mannschaft'!I21)</f>
        <v>0</v>
      </c>
      <c r="J21" s="368">
        <f>IF('5.Mannschaft'!J28=1,"",'5.Mannschaft'!J21)</f>
        <v>1</v>
      </c>
      <c r="K21" s="365">
        <f>IF('5.Mannschaft'!K28=1,"",'5.Mannschaft'!K21)</f>
        <v>2</v>
      </c>
      <c r="L21" s="365">
        <f>IF('5.Mannschaft'!L28=1,"",'5.Mannschaft'!L21)</f>
        <v>1</v>
      </c>
      <c r="M21" s="366">
        <f>IF('5.Mannschaft'!M28=1,"",'5.Mannschaft'!M21)</f>
        <v>0</v>
      </c>
      <c r="N21" s="368">
        <f>IF('5.Mannschaft'!N28=1,"",'5.Mannschaft'!N21)</f>
        <v>2</v>
      </c>
      <c r="O21" s="365">
        <f>IF('5.Mannschaft'!O28=1,"",'5.Mannschaft'!O21)</f>
        <v>1</v>
      </c>
      <c r="P21" s="365">
        <f>IF('5.Mannschaft'!P28=1,"",'5.Mannschaft'!P21)</f>
        <v>1</v>
      </c>
      <c r="Q21" s="366">
        <f>IF('5.Mannschaft'!Q28=1,"",'5.Mannschaft'!Q21)</f>
        <v>0</v>
      </c>
      <c r="R21" s="368">
        <f>IF('5.Mannschaft'!R28=1,"",'5.Mannschaft'!R21)</f>
        <v>0</v>
      </c>
      <c r="S21" s="365">
        <f>IF('5.Mannschaft'!S28=1,"",'5.Mannschaft'!S21)</f>
        <v>0</v>
      </c>
      <c r="T21" s="365">
        <f>IF('5.Mannschaft'!T28=1,"",'5.Mannschaft'!T21)</f>
        <v>0</v>
      </c>
      <c r="U21" s="366">
        <f>IF('5.Mannschaft'!U28=1,"",'5.Mannschaft'!U21)</f>
        <v>0</v>
      </c>
      <c r="V21" s="368">
        <f>IF('5.Mannschaft'!V28=1,"",'5.Mannschaft'!V21)</f>
        <v>0</v>
      </c>
      <c r="W21" s="365">
        <f>IF('5.Mannschaft'!W28=1,"",'5.Mannschaft'!W21)</f>
        <v>0</v>
      </c>
      <c r="X21" s="365">
        <f>IF('5.Mannschaft'!X28=1,"",'5.Mannschaft'!X21)</f>
        <v>0</v>
      </c>
      <c r="Y21" s="366">
        <f>IF('5.Mannschaft'!Y28=1,"",'5.Mannschaft'!Y21)</f>
        <v>0</v>
      </c>
      <c r="Z21" s="368">
        <f>IF('5.Mannschaft'!Z28=1,"",'5.Mannschaft'!Z21)</f>
        <v>0</v>
      </c>
      <c r="AA21" s="365">
        <f>IF('5.Mannschaft'!AA28=1,"",'5.Mannschaft'!AA21)</f>
        <v>0</v>
      </c>
      <c r="AB21" s="365">
        <f>IF('5.Mannschaft'!AB28=1,"",'5.Mannschaft'!AB21)</f>
        <v>0</v>
      </c>
      <c r="AC21" s="370">
        <f>IF('5.Mannschaft'!AC28=1,"",'5.Mannschaft'!AC21)</f>
        <v>0</v>
      </c>
      <c r="AD21" s="3"/>
    </row>
    <row r="22" spans="1:30" ht="15" customHeight="1">
      <c r="A22" s="4" t="str">
        <f>M1A!A22</f>
        <v>Bahn 15</v>
      </c>
      <c r="B22" s="364">
        <f>IF('5.Mannschaft'!B28=1,"",'5.Mannschaft'!B22)</f>
        <v>1</v>
      </c>
      <c r="C22" s="365">
        <f>IF('5.Mannschaft'!C28=1,"",'5.Mannschaft'!C22)</f>
        <v>1</v>
      </c>
      <c r="D22" s="365">
        <f>IF('5.Mannschaft'!D28=1,"",'5.Mannschaft'!D22)</f>
        <v>2</v>
      </c>
      <c r="E22" s="366">
        <f>IF('5.Mannschaft'!E28=1,"",'5.Mannschaft'!E22)</f>
        <v>0</v>
      </c>
      <c r="F22" s="368">
        <f>IF('5.Mannschaft'!F28=1,"",'5.Mannschaft'!F22)</f>
        <v>2</v>
      </c>
      <c r="G22" s="365">
        <f>IF('5.Mannschaft'!G28=1,"",'5.Mannschaft'!G22)</f>
        <v>2</v>
      </c>
      <c r="H22" s="365">
        <f>IF('5.Mannschaft'!H28=1,"",'5.Mannschaft'!H22)</f>
        <v>2</v>
      </c>
      <c r="I22" s="366">
        <f>IF('5.Mannschaft'!I28=1,"",'5.Mannschaft'!I22)</f>
        <v>0</v>
      </c>
      <c r="J22" s="368">
        <f>IF('5.Mannschaft'!J28=1,"",'5.Mannschaft'!J22)</f>
        <v>2</v>
      </c>
      <c r="K22" s="365">
        <f>IF('5.Mannschaft'!K28=1,"",'5.Mannschaft'!K22)</f>
        <v>2</v>
      </c>
      <c r="L22" s="365">
        <f>IF('5.Mannschaft'!L28=1,"",'5.Mannschaft'!L22)</f>
        <v>2</v>
      </c>
      <c r="M22" s="366">
        <f>IF('5.Mannschaft'!M28=1,"",'5.Mannschaft'!M22)</f>
        <v>0</v>
      </c>
      <c r="N22" s="368">
        <f>IF('5.Mannschaft'!N28=1,"",'5.Mannschaft'!N22)</f>
        <v>2</v>
      </c>
      <c r="O22" s="365">
        <f>IF('5.Mannschaft'!O28=1,"",'5.Mannschaft'!O22)</f>
        <v>2</v>
      </c>
      <c r="P22" s="365">
        <f>IF('5.Mannschaft'!P28=1,"",'5.Mannschaft'!P22)</f>
        <v>2</v>
      </c>
      <c r="Q22" s="366">
        <f>IF('5.Mannschaft'!Q28=1,"",'5.Mannschaft'!Q22)</f>
        <v>0</v>
      </c>
      <c r="R22" s="368">
        <f>IF('5.Mannschaft'!R28=1,"",'5.Mannschaft'!R22)</f>
        <v>0</v>
      </c>
      <c r="S22" s="365">
        <f>IF('5.Mannschaft'!S28=1,"",'5.Mannschaft'!S22)</f>
        <v>0</v>
      </c>
      <c r="T22" s="365">
        <f>IF('5.Mannschaft'!T28=1,"",'5.Mannschaft'!T22)</f>
        <v>0</v>
      </c>
      <c r="U22" s="366">
        <f>IF('5.Mannschaft'!U28=1,"",'5.Mannschaft'!U22)</f>
        <v>0</v>
      </c>
      <c r="V22" s="368">
        <f>IF('5.Mannschaft'!V28=1,"",'5.Mannschaft'!V22)</f>
        <v>0</v>
      </c>
      <c r="W22" s="365">
        <f>IF('5.Mannschaft'!W28=1,"",'5.Mannschaft'!W22)</f>
        <v>0</v>
      </c>
      <c r="X22" s="365">
        <f>IF('5.Mannschaft'!X28=1,"",'5.Mannschaft'!X22)</f>
        <v>0</v>
      </c>
      <c r="Y22" s="366">
        <f>IF('5.Mannschaft'!Y28=1,"",'5.Mannschaft'!Y22)</f>
        <v>0</v>
      </c>
      <c r="Z22" s="368">
        <f>IF('5.Mannschaft'!Z28=1,"",'5.Mannschaft'!Z22)</f>
        <v>0</v>
      </c>
      <c r="AA22" s="365">
        <f>IF('5.Mannschaft'!AA28=1,"",'5.Mannschaft'!AA22)</f>
        <v>0</v>
      </c>
      <c r="AB22" s="365">
        <f>IF('5.Mannschaft'!AB28=1,"",'5.Mannschaft'!AB22)</f>
        <v>0</v>
      </c>
      <c r="AC22" s="370">
        <f>IF('5.Mannschaft'!AC28=1,"",'5.Mannschaft'!AC22)</f>
        <v>0</v>
      </c>
      <c r="AD22" s="3"/>
    </row>
    <row r="23" spans="1:30" ht="15" customHeight="1">
      <c r="A23" s="4" t="str">
        <f>M1A!A23</f>
        <v>Bahn 16</v>
      </c>
      <c r="B23" s="364">
        <f>IF('5.Mannschaft'!B28=1,"",'5.Mannschaft'!B23)</f>
        <v>2</v>
      </c>
      <c r="C23" s="365">
        <f>IF('5.Mannschaft'!C28=1,"",'5.Mannschaft'!C23)</f>
        <v>2</v>
      </c>
      <c r="D23" s="365">
        <f>IF('5.Mannschaft'!D28=1,"",'5.Mannschaft'!D23)</f>
        <v>2</v>
      </c>
      <c r="E23" s="366">
        <f>IF('5.Mannschaft'!E28=1,"",'5.Mannschaft'!E23)</f>
        <v>0</v>
      </c>
      <c r="F23" s="368">
        <f>IF('5.Mannschaft'!F28=1,"",'5.Mannschaft'!F23)</f>
        <v>2</v>
      </c>
      <c r="G23" s="365">
        <f>IF('5.Mannschaft'!G28=1,"",'5.Mannschaft'!G23)</f>
        <v>2</v>
      </c>
      <c r="H23" s="365">
        <f>IF('5.Mannschaft'!H28=1,"",'5.Mannschaft'!H23)</f>
        <v>2</v>
      </c>
      <c r="I23" s="366">
        <f>IF('5.Mannschaft'!I28=1,"",'5.Mannschaft'!I23)</f>
        <v>0</v>
      </c>
      <c r="J23" s="368">
        <f>IF('5.Mannschaft'!J28=1,"",'5.Mannschaft'!J23)</f>
        <v>1</v>
      </c>
      <c r="K23" s="365">
        <f>IF('5.Mannschaft'!K28=1,"",'5.Mannschaft'!K23)</f>
        <v>2</v>
      </c>
      <c r="L23" s="365">
        <f>IF('5.Mannschaft'!L28=1,"",'5.Mannschaft'!L23)</f>
        <v>2</v>
      </c>
      <c r="M23" s="366">
        <f>IF('5.Mannschaft'!M28=1,"",'5.Mannschaft'!M23)</f>
        <v>0</v>
      </c>
      <c r="N23" s="368">
        <f>IF('5.Mannschaft'!N28=1,"",'5.Mannschaft'!N23)</f>
        <v>3</v>
      </c>
      <c r="O23" s="365">
        <f>IF('5.Mannschaft'!O28=1,"",'5.Mannschaft'!O23)</f>
        <v>2</v>
      </c>
      <c r="P23" s="365">
        <f>IF('5.Mannschaft'!P28=1,"",'5.Mannschaft'!P23)</f>
        <v>2</v>
      </c>
      <c r="Q23" s="366">
        <f>IF('5.Mannschaft'!Q28=1,"",'5.Mannschaft'!Q23)</f>
        <v>0</v>
      </c>
      <c r="R23" s="368">
        <f>IF('5.Mannschaft'!R28=1,"",'5.Mannschaft'!R23)</f>
        <v>0</v>
      </c>
      <c r="S23" s="365">
        <f>IF('5.Mannschaft'!S28=1,"",'5.Mannschaft'!S23)</f>
        <v>0</v>
      </c>
      <c r="T23" s="365">
        <f>IF('5.Mannschaft'!T28=1,"",'5.Mannschaft'!T23)</f>
        <v>0</v>
      </c>
      <c r="U23" s="366">
        <f>IF('5.Mannschaft'!U28=1,"",'5.Mannschaft'!U23)</f>
        <v>0</v>
      </c>
      <c r="V23" s="368">
        <f>IF('5.Mannschaft'!V28=1,"",'5.Mannschaft'!V23)</f>
        <v>0</v>
      </c>
      <c r="W23" s="365">
        <f>IF('5.Mannschaft'!W28=1,"",'5.Mannschaft'!W23)</f>
        <v>0</v>
      </c>
      <c r="X23" s="365">
        <f>IF('5.Mannschaft'!X28=1,"",'5.Mannschaft'!X23)</f>
        <v>0</v>
      </c>
      <c r="Y23" s="366">
        <f>IF('5.Mannschaft'!Y28=1,"",'5.Mannschaft'!Y23)</f>
        <v>0</v>
      </c>
      <c r="Z23" s="368">
        <f>IF('5.Mannschaft'!Z28=1,"",'5.Mannschaft'!Z23)</f>
        <v>0</v>
      </c>
      <c r="AA23" s="365">
        <f>IF('5.Mannschaft'!AA28=1,"",'5.Mannschaft'!AA23)</f>
        <v>0</v>
      </c>
      <c r="AB23" s="365">
        <f>IF('5.Mannschaft'!AB28=1,"",'5.Mannschaft'!AB23)</f>
        <v>0</v>
      </c>
      <c r="AC23" s="370">
        <f>IF('5.Mannschaft'!AC28=1,"",'5.Mannschaft'!AC23)</f>
        <v>0</v>
      </c>
      <c r="AD23" s="3"/>
    </row>
    <row r="24" spans="1:30" ht="15" customHeight="1">
      <c r="A24" s="4" t="str">
        <f>M1A!A24</f>
        <v>Bahn 17</v>
      </c>
      <c r="B24" s="364">
        <f>IF('5.Mannschaft'!B28=1,"",'5.Mannschaft'!B24)</f>
        <v>2</v>
      </c>
      <c r="C24" s="365">
        <f>IF('5.Mannschaft'!C28=1,"",'5.Mannschaft'!C24)</f>
        <v>2</v>
      </c>
      <c r="D24" s="365">
        <f>IF('5.Mannschaft'!D28=1,"",'5.Mannschaft'!D24)</f>
        <v>2</v>
      </c>
      <c r="E24" s="366">
        <f>IF('5.Mannschaft'!E28=1,"",'5.Mannschaft'!E24)</f>
        <v>0</v>
      </c>
      <c r="F24" s="368">
        <f>IF('5.Mannschaft'!F28=1,"",'5.Mannschaft'!F24)</f>
        <v>2</v>
      </c>
      <c r="G24" s="365">
        <f>IF('5.Mannschaft'!G28=1,"",'5.Mannschaft'!G24)</f>
        <v>2</v>
      </c>
      <c r="H24" s="365">
        <f>IF('5.Mannschaft'!H28=1,"",'5.Mannschaft'!H24)</f>
        <v>2</v>
      </c>
      <c r="I24" s="366">
        <f>IF('5.Mannschaft'!I28=1,"",'5.Mannschaft'!I24)</f>
        <v>0</v>
      </c>
      <c r="J24" s="368">
        <f>IF('5.Mannschaft'!J28=1,"",'5.Mannschaft'!J24)</f>
        <v>1</v>
      </c>
      <c r="K24" s="365">
        <f>IF('5.Mannschaft'!K28=1,"",'5.Mannschaft'!K24)</f>
        <v>2</v>
      </c>
      <c r="L24" s="365">
        <f>IF('5.Mannschaft'!L28=1,"",'5.Mannschaft'!L24)</f>
        <v>2</v>
      </c>
      <c r="M24" s="366">
        <f>IF('5.Mannschaft'!M28=1,"",'5.Mannschaft'!M24)</f>
        <v>0</v>
      </c>
      <c r="N24" s="368">
        <f>IF('5.Mannschaft'!N28=1,"",'5.Mannschaft'!N24)</f>
        <v>2</v>
      </c>
      <c r="O24" s="365">
        <f>IF('5.Mannschaft'!O28=1,"",'5.Mannschaft'!O24)</f>
        <v>2</v>
      </c>
      <c r="P24" s="365">
        <f>IF('5.Mannschaft'!P28=1,"",'5.Mannschaft'!P24)</f>
        <v>2</v>
      </c>
      <c r="Q24" s="366">
        <f>IF('5.Mannschaft'!Q28=1,"",'5.Mannschaft'!Q24)</f>
        <v>0</v>
      </c>
      <c r="R24" s="368">
        <f>IF('5.Mannschaft'!R28=1,"",'5.Mannschaft'!R24)</f>
        <v>0</v>
      </c>
      <c r="S24" s="365">
        <f>IF('5.Mannschaft'!S28=1,"",'5.Mannschaft'!S24)</f>
        <v>0</v>
      </c>
      <c r="T24" s="365">
        <f>IF('5.Mannschaft'!T28=1,"",'5.Mannschaft'!T24)</f>
        <v>0</v>
      </c>
      <c r="U24" s="366">
        <f>IF('5.Mannschaft'!U28=1,"",'5.Mannschaft'!U24)</f>
        <v>0</v>
      </c>
      <c r="V24" s="368">
        <f>IF('5.Mannschaft'!V28=1,"",'5.Mannschaft'!V24)</f>
        <v>0</v>
      </c>
      <c r="W24" s="365">
        <f>IF('5.Mannschaft'!W28=1,"",'5.Mannschaft'!W24)</f>
        <v>0</v>
      </c>
      <c r="X24" s="365">
        <f>IF('5.Mannschaft'!X28=1,"",'5.Mannschaft'!X24)</f>
        <v>0</v>
      </c>
      <c r="Y24" s="366">
        <f>IF('5.Mannschaft'!Y28=1,"",'5.Mannschaft'!Y24)</f>
        <v>0</v>
      </c>
      <c r="Z24" s="368">
        <f>IF('5.Mannschaft'!Z28=1,"",'5.Mannschaft'!Z24)</f>
        <v>0</v>
      </c>
      <c r="AA24" s="365">
        <f>IF('5.Mannschaft'!AA28=1,"",'5.Mannschaft'!AA24)</f>
        <v>0</v>
      </c>
      <c r="AB24" s="365">
        <f>IF('5.Mannschaft'!AB28=1,"",'5.Mannschaft'!AB24)</f>
        <v>0</v>
      </c>
      <c r="AC24" s="370">
        <f>IF('5.Mannschaft'!AC28=1,"",'5.Mannschaft'!AC24)</f>
        <v>0</v>
      </c>
      <c r="AD24" s="3"/>
    </row>
    <row r="25" spans="1:30" ht="15" customHeight="1" thickBot="1">
      <c r="A25" s="4" t="str">
        <f>M1A!A25</f>
        <v>Bahn 18</v>
      </c>
      <c r="B25" s="377">
        <f>IF('5.Mannschaft'!B28=1,"",'5.Mannschaft'!B25)</f>
        <v>1</v>
      </c>
      <c r="C25" s="378">
        <f>IF('5.Mannschaft'!C28=1,"",'5.Mannschaft'!C25)</f>
        <v>1</v>
      </c>
      <c r="D25" s="378">
        <f>IF('5.Mannschaft'!D28=1,"",'5.Mannschaft'!D25)</f>
        <v>2</v>
      </c>
      <c r="E25" s="379">
        <f>IF('5.Mannschaft'!E28=1,"",'5.Mannschaft'!E25)</f>
        <v>0</v>
      </c>
      <c r="F25" s="380">
        <f>IF('5.Mannschaft'!F28=1,"",'5.Mannschaft'!F25)</f>
        <v>2</v>
      </c>
      <c r="G25" s="378">
        <f>IF('5.Mannschaft'!G28=1,"",'5.Mannschaft'!G25)</f>
        <v>2</v>
      </c>
      <c r="H25" s="378">
        <f>IF('5.Mannschaft'!H28=1,"",'5.Mannschaft'!H25)</f>
        <v>2</v>
      </c>
      <c r="I25" s="379">
        <f>IF('5.Mannschaft'!I28=1,"",'5.Mannschaft'!I25)</f>
        <v>0</v>
      </c>
      <c r="J25" s="380">
        <f>IF('5.Mannschaft'!J28=1,"",'5.Mannschaft'!J25)</f>
        <v>1</v>
      </c>
      <c r="K25" s="378">
        <f>IF('5.Mannschaft'!K28=1,"",'5.Mannschaft'!K25)</f>
        <v>2</v>
      </c>
      <c r="L25" s="378">
        <f>IF('5.Mannschaft'!L28=1,"",'5.Mannschaft'!L25)</f>
        <v>3</v>
      </c>
      <c r="M25" s="379">
        <f>IF('5.Mannschaft'!M28=1,"",'5.Mannschaft'!M25)</f>
        <v>0</v>
      </c>
      <c r="N25" s="380">
        <f>IF('5.Mannschaft'!N28=1,"",'5.Mannschaft'!N25)</f>
        <v>2</v>
      </c>
      <c r="O25" s="378">
        <f>IF('5.Mannschaft'!O28=1,"",'5.Mannschaft'!O25)</f>
        <v>2</v>
      </c>
      <c r="P25" s="378">
        <f>IF('5.Mannschaft'!P28=1,"",'5.Mannschaft'!P25)</f>
        <v>4</v>
      </c>
      <c r="Q25" s="379">
        <f>IF('5.Mannschaft'!Q28=1,"",'5.Mannschaft'!Q25)</f>
        <v>0</v>
      </c>
      <c r="R25" s="380">
        <f>IF('5.Mannschaft'!R28=1,"",'5.Mannschaft'!R25)</f>
        <v>0</v>
      </c>
      <c r="S25" s="378">
        <f>IF('5.Mannschaft'!S28=1,"",'5.Mannschaft'!S25)</f>
        <v>0</v>
      </c>
      <c r="T25" s="378">
        <f>IF('5.Mannschaft'!T28=1,"",'5.Mannschaft'!T25)</f>
        <v>0</v>
      </c>
      <c r="U25" s="379">
        <f>IF('5.Mannschaft'!U28=1,"",'5.Mannschaft'!U25)</f>
        <v>0</v>
      </c>
      <c r="V25" s="380">
        <f>IF('5.Mannschaft'!V28=1,"",'5.Mannschaft'!V25)</f>
        <v>0</v>
      </c>
      <c r="W25" s="378">
        <f>IF('5.Mannschaft'!W28=1,"",'5.Mannschaft'!W25)</f>
        <v>0</v>
      </c>
      <c r="X25" s="378">
        <f>IF('5.Mannschaft'!X28=1,"",'5.Mannschaft'!X25)</f>
        <v>0</v>
      </c>
      <c r="Y25" s="379">
        <f>IF('5.Mannschaft'!Y28=1,"",'5.Mannschaft'!Y25)</f>
        <v>0</v>
      </c>
      <c r="Z25" s="380">
        <f>IF('5.Mannschaft'!Z28=1,"",'5.Mannschaft'!Z25)</f>
        <v>0</v>
      </c>
      <c r="AA25" s="378">
        <f>IF('5.Mannschaft'!AA28=1,"",'5.Mannschaft'!AA25)</f>
        <v>0</v>
      </c>
      <c r="AB25" s="378">
        <f>IF('5.Mannschaft'!AB28=1,"",'5.Mannschaft'!AB25)</f>
        <v>0</v>
      </c>
      <c r="AC25" s="381">
        <f>IF('5.Mannschaft'!AC28=1,"",'5.Mannschaft'!AC25)</f>
        <v>0</v>
      </c>
      <c r="AD25" s="3"/>
    </row>
    <row r="26" spans="1:30" ht="15" customHeight="1" thickBot="1">
      <c r="A26" s="2"/>
      <c r="B26" s="387">
        <f>IF('5.Mannschaft'!B28=1,"",'5.Mannschaft'!B26)</f>
        <v>31</v>
      </c>
      <c r="C26" s="388">
        <f>IF('5.Mannschaft'!C28=1,"",'5.Mannschaft'!C26)</f>
        <v>27</v>
      </c>
      <c r="D26" s="388">
        <f>IF('5.Mannschaft'!D28=1,"",'5.Mannschaft'!D26)</f>
        <v>29</v>
      </c>
      <c r="E26" s="389" t="str">
        <f>IF('5.Mannschaft'!E28=1,"",'5.Mannschaft'!E26)</f>
        <v/>
      </c>
      <c r="F26" s="390">
        <f>IF('5.Mannschaft'!F28=1,"",'5.Mannschaft'!F26)</f>
        <v>33</v>
      </c>
      <c r="G26" s="388">
        <f>IF('5.Mannschaft'!G28=1,"",'5.Mannschaft'!G26)</f>
        <v>38</v>
      </c>
      <c r="H26" s="388">
        <f>IF('5.Mannschaft'!H28=1,"",'5.Mannschaft'!H26)</f>
        <v>33</v>
      </c>
      <c r="I26" s="389" t="str">
        <f>IF('5.Mannschaft'!I28=1,"",'5.Mannschaft'!I26)</f>
        <v/>
      </c>
      <c r="J26" s="390">
        <f>IF('5.Mannschaft'!J28=1,"",'5.Mannschaft'!J26)</f>
        <v>32</v>
      </c>
      <c r="K26" s="388">
        <f>IF('5.Mannschaft'!K28=1,"",'5.Mannschaft'!K26)</f>
        <v>37</v>
      </c>
      <c r="L26" s="388">
        <f>IF('5.Mannschaft'!L28=1,"",'5.Mannschaft'!L26)</f>
        <v>39</v>
      </c>
      <c r="M26" s="389" t="str">
        <f>IF('5.Mannschaft'!M28=1,"",'5.Mannschaft'!M26)</f>
        <v/>
      </c>
      <c r="N26" s="390">
        <f>IF('5.Mannschaft'!N28=1,"",'5.Mannschaft'!N26)</f>
        <v>36</v>
      </c>
      <c r="O26" s="388">
        <f>IF('5.Mannschaft'!O28=1,"",'5.Mannschaft'!O26)</f>
        <v>35</v>
      </c>
      <c r="P26" s="388">
        <f>IF('5.Mannschaft'!P28=1,"",'5.Mannschaft'!P26)</f>
        <v>41</v>
      </c>
      <c r="Q26" s="389" t="str">
        <f>IF('5.Mannschaft'!Q28=1,"",'5.Mannschaft'!Q26)</f>
        <v/>
      </c>
      <c r="R26" s="390" t="str">
        <f>IF('5.Mannschaft'!R28=1,"",'5.Mannschaft'!R26)</f>
        <v/>
      </c>
      <c r="S26" s="388" t="str">
        <f>IF('5.Mannschaft'!S28=1,"",'5.Mannschaft'!S26)</f>
        <v/>
      </c>
      <c r="T26" s="388" t="str">
        <f>IF('5.Mannschaft'!T28=1,"",'5.Mannschaft'!T26)</f>
        <v/>
      </c>
      <c r="U26" s="389" t="str">
        <f>IF('5.Mannschaft'!U28=1,"",'5.Mannschaft'!U26)</f>
        <v/>
      </c>
      <c r="V26" s="390" t="str">
        <f>IF('5.Mannschaft'!V28=1,"",'5.Mannschaft'!V26)</f>
        <v/>
      </c>
      <c r="W26" s="388" t="str">
        <f>IF('5.Mannschaft'!W28=1,"",'5.Mannschaft'!W26)</f>
        <v/>
      </c>
      <c r="X26" s="388" t="str">
        <f>IF('5.Mannschaft'!X28=1,"",'5.Mannschaft'!X26)</f>
        <v/>
      </c>
      <c r="Y26" s="389" t="str">
        <f>IF('5.Mannschaft'!Y28=1,"",'5.Mannschaft'!Y26)</f>
        <v/>
      </c>
      <c r="Z26" s="390" t="str">
        <f>IF('5.Mannschaft'!Z28=1,"",'5.Mannschaft'!Z26)</f>
        <v/>
      </c>
      <c r="AA26" s="388" t="str">
        <f>IF('5.Mannschaft'!AA28=1,"",'5.Mannschaft'!AA26)</f>
        <v/>
      </c>
      <c r="AB26" s="388" t="str">
        <f>IF('5.Mannschaft'!AB28=1,"",'5.Mannschaft'!AB26)</f>
        <v/>
      </c>
      <c r="AC26" s="391" t="str">
        <f>IF('5.Mannschaft'!AC28=1,"",'5.Mannschaft'!AC26)</f>
        <v/>
      </c>
      <c r="AD26" s="3"/>
    </row>
    <row r="27" spans="1:30" ht="15" customHeight="1">
      <c r="A27" s="2" t="str">
        <f>M1A!A27</f>
        <v>Teamstafen</v>
      </c>
      <c r="B27" s="382" t="str">
        <f>IF('5.Mannschaft'!B27,'5.Mannschaft'!B27,"")</f>
        <v/>
      </c>
      <c r="C27" s="383" t="str">
        <f>IF('5.Mannschaft'!C27,'5.Mannschaft'!C27,"")</f>
        <v/>
      </c>
      <c r="D27" s="383" t="str">
        <f>IF('5.Mannschaft'!D27,'5.Mannschaft'!D27,"")</f>
        <v/>
      </c>
      <c r="E27" s="384" t="str">
        <f>IF('5.Mannschaft'!E27,'5.Mannschaft'!E27,"")</f>
        <v/>
      </c>
      <c r="F27" s="385" t="str">
        <f>IF('5.Mannschaft'!F27,'5.Mannschaft'!F27,"")</f>
        <v/>
      </c>
      <c r="G27" s="383" t="str">
        <f>IF('5.Mannschaft'!G27,'5.Mannschaft'!G27,"")</f>
        <v/>
      </c>
      <c r="H27" s="383" t="str">
        <f>IF('5.Mannschaft'!H27,'5.Mannschaft'!H27,"")</f>
        <v/>
      </c>
      <c r="I27" s="384" t="str">
        <f>IF('5.Mannschaft'!I27,'5.Mannschaft'!I27,"")</f>
        <v/>
      </c>
      <c r="J27" s="385" t="str">
        <f>IF('5.Mannschaft'!J27,'5.Mannschaft'!J27,"")</f>
        <v/>
      </c>
      <c r="K27" s="383" t="str">
        <f>IF('5.Mannschaft'!K27,'5.Mannschaft'!K27,"")</f>
        <v/>
      </c>
      <c r="L27" s="383" t="str">
        <f>IF('5.Mannschaft'!L27,'5.Mannschaft'!L27,"")</f>
        <v/>
      </c>
      <c r="M27" s="384" t="str">
        <f>IF('5.Mannschaft'!M27,'5.Mannschaft'!M27,"")</f>
        <v/>
      </c>
      <c r="N27" s="385" t="str">
        <f>IF('5.Mannschaft'!N27,'5.Mannschaft'!N27,"")</f>
        <v/>
      </c>
      <c r="O27" s="383" t="str">
        <f>IF('5.Mannschaft'!O27,'5.Mannschaft'!O27,"")</f>
        <v/>
      </c>
      <c r="P27" s="383" t="str">
        <f>IF('5.Mannschaft'!P27,'5.Mannschaft'!P27,"")</f>
        <v/>
      </c>
      <c r="Q27" s="384" t="str">
        <f>IF('5.Mannschaft'!Q27,'5.Mannschaft'!Q27,"")</f>
        <v/>
      </c>
      <c r="R27" s="385" t="str">
        <f>IF('5.Mannschaft'!R27,'5.Mannschaft'!R27,"")</f>
        <v/>
      </c>
      <c r="S27" s="383" t="str">
        <f>IF('5.Mannschaft'!S27,'5.Mannschaft'!S27,"")</f>
        <v/>
      </c>
      <c r="T27" s="383" t="str">
        <f>IF('5.Mannschaft'!T27,'5.Mannschaft'!T27,"")</f>
        <v/>
      </c>
      <c r="U27" s="384" t="str">
        <f>IF('5.Mannschaft'!U27,'5.Mannschaft'!U27,"")</f>
        <v/>
      </c>
      <c r="V27" s="385" t="str">
        <f>IF('5.Mannschaft'!V27,'5.Mannschaft'!V27,"")</f>
        <v/>
      </c>
      <c r="W27" s="383" t="str">
        <f>IF('5.Mannschaft'!W27,'5.Mannschaft'!W27,"")</f>
        <v/>
      </c>
      <c r="X27" s="383" t="str">
        <f>IF('5.Mannschaft'!X27,'5.Mannschaft'!X27,"")</f>
        <v/>
      </c>
      <c r="Y27" s="384" t="str">
        <f>IF('5.Mannschaft'!Y27,'5.Mannschaft'!Y27,"")</f>
        <v/>
      </c>
      <c r="Z27" s="385" t="str">
        <f>IF('5.Mannschaft'!Z27,'5.Mannschaft'!Z27,"")</f>
        <v/>
      </c>
      <c r="AA27" s="383" t="str">
        <f>IF('5.Mannschaft'!AA27,'5.Mannschaft'!AA27,"")</f>
        <v/>
      </c>
      <c r="AB27" s="383" t="str">
        <f>IF('5.Mannschaft'!AB27,'5.Mannschaft'!AB27,"")</f>
        <v/>
      </c>
      <c r="AC27" s="386" t="str">
        <f>IF('5.Mannschaft'!AC27,'5.Mannschaft'!AC27,"")</f>
        <v/>
      </c>
      <c r="AD27" s="3"/>
    </row>
    <row r="28" spans="1:30" ht="26.25" thickBot="1">
      <c r="A28" s="353" t="str">
        <f>M1A!A28</f>
        <v>1= keine
Mannschaftsw.</v>
      </c>
      <c r="B28" s="377" t="str">
        <f>IF('5.Mannschaft'!B28,'5.Mannschaft'!B28,"")</f>
        <v/>
      </c>
      <c r="C28" s="378" t="str">
        <f>IF('5.Mannschaft'!C28,'5.Mannschaft'!C28,"")</f>
        <v/>
      </c>
      <c r="D28" s="378" t="str">
        <f>IF('5.Mannschaft'!D28,'5.Mannschaft'!D28,"")</f>
        <v/>
      </c>
      <c r="E28" s="379" t="str">
        <f>IF('5.Mannschaft'!E28,'5.Mannschaft'!E28,"")</f>
        <v/>
      </c>
      <c r="F28" s="380" t="str">
        <f>IF('5.Mannschaft'!F28,'5.Mannschaft'!F28,"")</f>
        <v/>
      </c>
      <c r="G28" s="378" t="str">
        <f>IF('5.Mannschaft'!G28,'5.Mannschaft'!G28,"")</f>
        <v/>
      </c>
      <c r="H28" s="378" t="str">
        <f>IF('5.Mannschaft'!H28,'5.Mannschaft'!H28,"")</f>
        <v/>
      </c>
      <c r="I28" s="379" t="str">
        <f>IF('5.Mannschaft'!I28,'5.Mannschaft'!I28,"")</f>
        <v/>
      </c>
      <c r="J28" s="380" t="str">
        <f>IF('5.Mannschaft'!J28,'5.Mannschaft'!J28,"")</f>
        <v/>
      </c>
      <c r="K28" s="378" t="str">
        <f>IF('5.Mannschaft'!K28,'5.Mannschaft'!K28,"")</f>
        <v/>
      </c>
      <c r="L28" s="378" t="str">
        <f>IF('5.Mannschaft'!L28,'5.Mannschaft'!L28,"")</f>
        <v/>
      </c>
      <c r="M28" s="379" t="str">
        <f>IF('5.Mannschaft'!M28,'5.Mannschaft'!M28,"")</f>
        <v/>
      </c>
      <c r="N28" s="380" t="str">
        <f>IF('5.Mannschaft'!N28,'5.Mannschaft'!N28,"")</f>
        <v/>
      </c>
      <c r="O28" s="378" t="str">
        <f>IF('5.Mannschaft'!O28,'5.Mannschaft'!O28,"")</f>
        <v/>
      </c>
      <c r="P28" s="378" t="str">
        <f>IF('5.Mannschaft'!P28,'5.Mannschaft'!P28,"")</f>
        <v/>
      </c>
      <c r="Q28" s="379" t="str">
        <f>IF('5.Mannschaft'!Q28,'5.Mannschaft'!Q28,"")</f>
        <v/>
      </c>
      <c r="R28" s="380" t="str">
        <f>IF('5.Mannschaft'!R28,'5.Mannschaft'!R28,"")</f>
        <v/>
      </c>
      <c r="S28" s="378" t="str">
        <f>IF('5.Mannschaft'!S28,'5.Mannschaft'!S28,"")</f>
        <v/>
      </c>
      <c r="T28" s="378" t="str">
        <f>IF('5.Mannschaft'!T28,'5.Mannschaft'!T28,"")</f>
        <v/>
      </c>
      <c r="U28" s="379" t="str">
        <f>IF('5.Mannschaft'!U28,'5.Mannschaft'!U28,"")</f>
        <v/>
      </c>
      <c r="V28" s="380" t="str">
        <f>IF('5.Mannschaft'!V28,'5.Mannschaft'!V28,"")</f>
        <v/>
      </c>
      <c r="W28" s="378" t="str">
        <f>IF('5.Mannschaft'!W28,'5.Mannschaft'!W28,"")</f>
        <v/>
      </c>
      <c r="X28" s="378" t="str">
        <f>IF('5.Mannschaft'!X28,'5.Mannschaft'!X28,"")</f>
        <v/>
      </c>
      <c r="Y28" s="379" t="str">
        <f>IF('5.Mannschaft'!Y28,'5.Mannschaft'!Y28,"")</f>
        <v/>
      </c>
      <c r="Z28" s="380" t="str">
        <f>IF('5.Mannschaft'!Z28,'5.Mannschaft'!Z28,"")</f>
        <v/>
      </c>
      <c r="AA28" s="378" t="str">
        <f>IF('5.Mannschaft'!AA28,'5.Mannschaft'!AA28,"")</f>
        <v/>
      </c>
      <c r="AB28" s="378" t="str">
        <f>IF('5.Mannschaft'!AB28,'5.Mannschaft'!AB28,"")</f>
        <v/>
      </c>
      <c r="AC28" s="381" t="str">
        <f>IF('5.Mannschaft'!AC28,'5.Mannschaft'!AC28,"")</f>
        <v/>
      </c>
      <c r="AD28" s="3"/>
    </row>
    <row r="29" spans="1:30" ht="15" customHeight="1" thickBot="1">
      <c r="A29" s="2"/>
      <c r="B29" s="552">
        <f>IF(SUM(B8:E25,B27:E27)&gt;0,SUM(B8:E25,B27:E27),"")</f>
        <v>87</v>
      </c>
      <c r="C29" s="553"/>
      <c r="D29" s="553"/>
      <c r="E29" s="554"/>
      <c r="F29" s="544">
        <f>IF(SUM(F8:I25,F27:I27)&gt;0,SUM(F8:I25,F27:I27),"")</f>
        <v>104</v>
      </c>
      <c r="G29" s="545"/>
      <c r="H29" s="545"/>
      <c r="I29" s="547"/>
      <c r="J29" s="544">
        <f>IF(SUM(J8:M25,J27:M27)&gt;0,SUM(J8:M25,J27:M27),"")</f>
        <v>108</v>
      </c>
      <c r="K29" s="545"/>
      <c r="L29" s="545"/>
      <c r="M29" s="547"/>
      <c r="N29" s="544">
        <f>IF(SUM(N8:Q25,N27:Q27)&gt;0,SUM(N8:Q25,N27:Q27),"")</f>
        <v>112</v>
      </c>
      <c r="O29" s="545"/>
      <c r="P29" s="545"/>
      <c r="Q29" s="547"/>
      <c r="R29" s="544" t="str">
        <f>IF(SUM(R8:U25,R27:U27)&gt;0,SUM(R8:U25,R27:U27),"")</f>
        <v/>
      </c>
      <c r="S29" s="545"/>
      <c r="T29" s="545"/>
      <c r="U29" s="547"/>
      <c r="V29" s="544" t="str">
        <f>IF(SUM(V8:Y25,V27:Y27)&gt;0,SUM(V8:Y25,V27:Y27),"")</f>
        <v/>
      </c>
      <c r="W29" s="545"/>
      <c r="X29" s="545"/>
      <c r="Y29" s="547"/>
      <c r="Z29" s="544" t="str">
        <f>IF(SUM(Z8:AC25,Z27:AC27)&gt;0,SUM(Z8:AC25,Z27:AC27),"")</f>
        <v/>
      </c>
      <c r="AA29" s="545"/>
      <c r="AB29" s="545"/>
      <c r="AC29" s="546"/>
      <c r="AD29" s="3"/>
    </row>
    <row r="30" spans="1:30" ht="15" customHeight="1" thickBot="1">
      <c r="A30" s="2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6"/>
      <c r="AA30" s="6"/>
      <c r="AB30" s="6"/>
      <c r="AC30" s="6"/>
      <c r="AD30" s="3"/>
    </row>
    <row r="31" spans="1:30" ht="15" customHeight="1">
      <c r="A31" s="7">
        <f>SUM(B8:AC25,B27:AC27)</f>
        <v>411</v>
      </c>
      <c r="B31" s="8" t="s">
        <v>1</v>
      </c>
      <c r="C31" s="8"/>
      <c r="D31" s="1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6"/>
      <c r="AA31" s="6"/>
      <c r="AB31" s="6"/>
      <c r="AC31" s="6"/>
      <c r="AD31" s="3"/>
    </row>
    <row r="32" spans="1:30" ht="15" customHeight="1" thickBot="1">
      <c r="A32" s="9">
        <f>A31/COUNT(B8:AC25)*18</f>
        <v>14.678571428571429</v>
      </c>
      <c r="B32" s="10" t="s">
        <v>0</v>
      </c>
      <c r="C32" s="10"/>
      <c r="D32" s="11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6"/>
      <c r="AA32" s="6"/>
      <c r="AB32" s="6"/>
      <c r="AC32" s="6"/>
      <c r="AD32" s="3"/>
    </row>
    <row r="33" spans="1:30" ht="15" customHeight="1" thickBot="1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4"/>
      <c r="AA33" s="14"/>
      <c r="AB33" s="14"/>
      <c r="AC33" s="14"/>
      <c r="AD33" s="11"/>
    </row>
    <row r="34" spans="1:30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</sheetData>
  <mergeCells count="14">
    <mergeCell ref="R3:U3"/>
    <mergeCell ref="B3:E3"/>
    <mergeCell ref="V3:Y3"/>
    <mergeCell ref="Z3:AC3"/>
    <mergeCell ref="Z29:AC29"/>
    <mergeCell ref="V29:Y29"/>
    <mergeCell ref="R29:U29"/>
    <mergeCell ref="B29:E29"/>
    <mergeCell ref="F29:I29"/>
    <mergeCell ref="J29:M29"/>
    <mergeCell ref="N29:Q29"/>
    <mergeCell ref="F3:I3"/>
    <mergeCell ref="J3:M3"/>
    <mergeCell ref="N3:Q3"/>
  </mergeCells>
  <phoneticPr fontId="13" type="noConversion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9" orientation="landscape" horizontalDpi="4294967294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Tabelle9">
    <pageSetUpPr fitToPage="1"/>
  </sheetPr>
  <dimension ref="A1:G14"/>
  <sheetViews>
    <sheetView workbookViewId="0">
      <selection activeCell="B4" sqref="B4"/>
    </sheetView>
  </sheetViews>
  <sheetFormatPr baseColWidth="10" defaultRowHeight="12.75"/>
  <cols>
    <col min="1" max="1" width="19.7109375" style="193" customWidth="1"/>
    <col min="2" max="3" width="11.42578125" style="45"/>
    <col min="4" max="4" width="11.42578125" style="193"/>
    <col min="5" max="16384" width="11.42578125" style="45"/>
  </cols>
  <sheetData>
    <row r="1" spans="1:7" ht="22.5" customHeight="1">
      <c r="A1" s="194" t="s">
        <v>75</v>
      </c>
      <c r="B1" s="191"/>
      <c r="C1" s="192"/>
      <c r="D1" s="45"/>
      <c r="E1" s="191"/>
      <c r="F1" s="191"/>
      <c r="G1" s="191"/>
    </row>
    <row r="2" spans="1:7" ht="22.5" customHeight="1">
      <c r="A2" s="375" t="s">
        <v>83</v>
      </c>
      <c r="B2" s="375">
        <v>3</v>
      </c>
      <c r="C2" s="374" t="s">
        <v>100</v>
      </c>
    </row>
    <row r="3" spans="1:7">
      <c r="A3" s="49"/>
      <c r="B3" s="49"/>
    </row>
    <row r="4" spans="1:7">
      <c r="A4" s="376" t="s">
        <v>84</v>
      </c>
      <c r="B4" s="49">
        <v>3</v>
      </c>
      <c r="C4" s="45" t="s">
        <v>100</v>
      </c>
    </row>
    <row r="5" spans="1:7">
      <c r="A5" s="376" t="s">
        <v>85</v>
      </c>
      <c r="B5" s="49"/>
      <c r="C5" s="45" t="s">
        <v>100</v>
      </c>
    </row>
    <row r="6" spans="1:7">
      <c r="A6" s="376" t="s">
        <v>86</v>
      </c>
      <c r="B6" s="49"/>
      <c r="C6" s="45" t="s">
        <v>100</v>
      </c>
    </row>
    <row r="7" spans="1:7">
      <c r="A7" s="376" t="s">
        <v>87</v>
      </c>
      <c r="B7" s="49"/>
      <c r="C7" s="45" t="s">
        <v>100</v>
      </c>
    </row>
    <row r="8" spans="1:7">
      <c r="A8" s="376" t="s">
        <v>88</v>
      </c>
      <c r="B8" s="49"/>
      <c r="C8" s="45" t="s">
        <v>100</v>
      </c>
    </row>
    <row r="9" spans="1:7">
      <c r="A9" s="376" t="s">
        <v>89</v>
      </c>
      <c r="B9" s="49"/>
      <c r="C9" s="45" t="s">
        <v>100</v>
      </c>
    </row>
    <row r="12" spans="1:7" ht="15.75">
      <c r="A12" s="194" t="s">
        <v>101</v>
      </c>
      <c r="D12" s="198">
        <v>5</v>
      </c>
    </row>
    <row r="14" spans="1:7" ht="15.75">
      <c r="A14" s="194" t="s">
        <v>99</v>
      </c>
      <c r="D14" s="198">
        <v>4</v>
      </c>
    </row>
  </sheetData>
  <phoneticPr fontId="13" type="noConversion"/>
  <printOptions horizontalCentered="1" verticalCentered="1"/>
  <pageMargins left="0.78740157480314965" right="0.78740157480314965" top="0.39370078740157483" bottom="0.39370078740157483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Tabelle8">
    <pageSetUpPr fitToPage="1"/>
  </sheetPr>
  <dimension ref="A1:H111"/>
  <sheetViews>
    <sheetView workbookViewId="0">
      <pane ySplit="1" topLeftCell="A12" activePane="bottomLeft" state="frozenSplit"/>
      <selection activeCell="F42" sqref="F42"/>
      <selection pane="bottomLeft" activeCell="C24" sqref="C24"/>
    </sheetView>
  </sheetViews>
  <sheetFormatPr baseColWidth="10" defaultRowHeight="12.75"/>
  <cols>
    <col min="1" max="1" width="6.28515625" style="52" customWidth="1"/>
    <col min="2" max="2" width="6" style="47" bestFit="1" customWidth="1"/>
    <col min="3" max="3" width="13.42578125" style="47" bestFit="1" customWidth="1"/>
    <col min="4" max="4" width="12.28515625" style="47" bestFit="1" customWidth="1"/>
    <col min="5" max="5" width="11.42578125" style="52"/>
    <col min="6" max="6" width="30.42578125" style="47" bestFit="1" customWidth="1"/>
    <col min="7" max="7" width="20.7109375" style="47" bestFit="1" customWidth="1"/>
    <col min="8" max="16384" width="11.42578125" style="47"/>
  </cols>
  <sheetData>
    <row r="1" spans="1:8" ht="21" customHeight="1" thickBot="1">
      <c r="A1" s="118"/>
      <c r="B1" s="119" t="s">
        <v>17</v>
      </c>
      <c r="C1" s="119" t="s">
        <v>18</v>
      </c>
      <c r="D1" s="119" t="s">
        <v>19</v>
      </c>
      <c r="E1" s="119" t="s">
        <v>22</v>
      </c>
      <c r="F1" s="119" t="s">
        <v>20</v>
      </c>
      <c r="G1" s="119" t="s">
        <v>21</v>
      </c>
      <c r="H1" s="120" t="s">
        <v>25</v>
      </c>
    </row>
    <row r="2" spans="1:8">
      <c r="A2" s="139">
        <v>1</v>
      </c>
      <c r="B2" s="450"/>
      <c r="C2" s="450"/>
      <c r="D2" s="450"/>
      <c r="E2" s="451"/>
      <c r="F2" s="450"/>
      <c r="G2" s="115" t="str">
        <f t="shared" ref="G2:G58" si="0">CONCATENATE(C2,", ",D2)</f>
        <v xml:space="preserve">, </v>
      </c>
      <c r="H2" s="446"/>
    </row>
    <row r="3" spans="1:8">
      <c r="A3" s="141">
        <v>2</v>
      </c>
      <c r="B3" s="452">
        <v>37750</v>
      </c>
      <c r="C3" s="452" t="s">
        <v>127</v>
      </c>
      <c r="D3" s="452" t="s">
        <v>128</v>
      </c>
      <c r="E3" s="453" t="s">
        <v>129</v>
      </c>
      <c r="F3" s="511" t="s">
        <v>130</v>
      </c>
      <c r="G3" s="115" t="str">
        <f t="shared" si="0"/>
        <v>Zschäpe, Ruth Friederike</v>
      </c>
      <c r="H3" s="447"/>
    </row>
    <row r="4" spans="1:8">
      <c r="A4" s="141">
        <v>3</v>
      </c>
      <c r="B4" s="452">
        <v>37136</v>
      </c>
      <c r="C4" s="452" t="s">
        <v>131</v>
      </c>
      <c r="D4" s="452" t="s">
        <v>132</v>
      </c>
      <c r="E4" s="453" t="s">
        <v>129</v>
      </c>
      <c r="F4" s="511" t="s">
        <v>133</v>
      </c>
      <c r="G4" s="115" t="str">
        <f t="shared" si="0"/>
        <v>Liekam, Sarah</v>
      </c>
      <c r="H4" s="447"/>
    </row>
    <row r="5" spans="1:8">
      <c r="A5" s="141">
        <v>4</v>
      </c>
      <c r="B5" s="452">
        <v>37325</v>
      </c>
      <c r="C5" s="452" t="s">
        <v>134</v>
      </c>
      <c r="D5" s="452" t="s">
        <v>135</v>
      </c>
      <c r="E5" s="453" t="s">
        <v>136</v>
      </c>
      <c r="F5" s="511" t="s">
        <v>133</v>
      </c>
      <c r="G5" s="115" t="str">
        <f t="shared" si="0"/>
        <v>Rechenmacher, Jens</v>
      </c>
      <c r="H5" s="447"/>
    </row>
    <row r="6" spans="1:8">
      <c r="A6" s="141">
        <v>5</v>
      </c>
      <c r="B6" s="452">
        <v>38641</v>
      </c>
      <c r="C6" s="452" t="s">
        <v>137</v>
      </c>
      <c r="D6" s="452" t="s">
        <v>138</v>
      </c>
      <c r="E6" s="453" t="s">
        <v>139</v>
      </c>
      <c r="F6" s="511" t="s">
        <v>133</v>
      </c>
      <c r="G6" s="115" t="str">
        <f t="shared" si="0"/>
        <v>Luttmann, Herbert</v>
      </c>
      <c r="H6" s="447"/>
    </row>
    <row r="7" spans="1:8">
      <c r="A7" s="141">
        <v>6</v>
      </c>
      <c r="B7" s="452">
        <v>30377</v>
      </c>
      <c r="C7" s="452" t="s">
        <v>140</v>
      </c>
      <c r="D7" s="452" t="s">
        <v>141</v>
      </c>
      <c r="E7" s="453" t="s">
        <v>142</v>
      </c>
      <c r="F7" s="511" t="s">
        <v>133</v>
      </c>
      <c r="G7" s="115" t="str">
        <f t="shared" si="0"/>
        <v>Hoogen, Björn</v>
      </c>
      <c r="H7" s="447"/>
    </row>
    <row r="8" spans="1:8">
      <c r="A8" s="141">
        <v>7</v>
      </c>
      <c r="B8" s="452">
        <v>3602</v>
      </c>
      <c r="C8" s="452" t="s">
        <v>143</v>
      </c>
      <c r="D8" s="452" t="s">
        <v>144</v>
      </c>
      <c r="E8" s="453" t="s">
        <v>139</v>
      </c>
      <c r="F8" s="511" t="s">
        <v>133</v>
      </c>
      <c r="G8" s="115" t="str">
        <f t="shared" si="0"/>
        <v>Böttcher, Wilhelm</v>
      </c>
      <c r="H8" s="447"/>
    </row>
    <row r="9" spans="1:8">
      <c r="A9" s="141">
        <v>8</v>
      </c>
      <c r="B9" s="452">
        <v>37834</v>
      </c>
      <c r="C9" s="452" t="s">
        <v>145</v>
      </c>
      <c r="D9" s="452" t="s">
        <v>146</v>
      </c>
      <c r="E9" s="453" t="s">
        <v>136</v>
      </c>
      <c r="F9" s="511" t="s">
        <v>133</v>
      </c>
      <c r="G9" s="115" t="str">
        <f t="shared" si="0"/>
        <v>Schulte, Udo</v>
      </c>
      <c r="H9" s="447"/>
    </row>
    <row r="10" spans="1:8">
      <c r="A10" s="141">
        <v>9</v>
      </c>
      <c r="B10" s="452">
        <v>66199</v>
      </c>
      <c r="C10" s="452" t="s">
        <v>147</v>
      </c>
      <c r="D10" s="452" t="s">
        <v>148</v>
      </c>
      <c r="E10" s="453" t="s">
        <v>139</v>
      </c>
      <c r="F10" s="450" t="s">
        <v>149</v>
      </c>
      <c r="G10" s="115" t="str">
        <f t="shared" si="0"/>
        <v>Westerfeld, Stefan</v>
      </c>
      <c r="H10" s="447"/>
    </row>
    <row r="11" spans="1:8">
      <c r="A11" s="141">
        <v>10</v>
      </c>
      <c r="B11" s="452">
        <v>48942</v>
      </c>
      <c r="C11" s="452" t="s">
        <v>150</v>
      </c>
      <c r="D11" s="452" t="s">
        <v>151</v>
      </c>
      <c r="E11" s="453" t="s">
        <v>136</v>
      </c>
      <c r="F11" s="511" t="s">
        <v>133</v>
      </c>
      <c r="G11" s="115" t="str">
        <f t="shared" si="0"/>
        <v>Neuhäuser, Dieter</v>
      </c>
      <c r="H11" s="447"/>
    </row>
    <row r="12" spans="1:8">
      <c r="A12" s="141">
        <v>11</v>
      </c>
      <c r="B12" s="452">
        <v>36394</v>
      </c>
      <c r="C12" s="452" t="s">
        <v>152</v>
      </c>
      <c r="D12" s="452" t="s">
        <v>153</v>
      </c>
      <c r="E12" s="453" t="s">
        <v>139</v>
      </c>
      <c r="F12" s="511" t="s">
        <v>133</v>
      </c>
      <c r="G12" s="115" t="str">
        <f t="shared" si="0"/>
        <v>Schlüter, Wilfried</v>
      </c>
      <c r="H12" s="447"/>
    </row>
    <row r="13" spans="1:8">
      <c r="A13" s="141">
        <v>12</v>
      </c>
      <c r="B13" s="452">
        <v>196</v>
      </c>
      <c r="C13" s="452" t="s">
        <v>154</v>
      </c>
      <c r="D13" s="452" t="s">
        <v>155</v>
      </c>
      <c r="E13" s="512" t="s">
        <v>136</v>
      </c>
      <c r="F13" s="511" t="s">
        <v>130</v>
      </c>
      <c r="G13" s="115" t="str">
        <f t="shared" si="0"/>
        <v>Dettmer, Peter</v>
      </c>
      <c r="H13" s="447"/>
    </row>
    <row r="14" spans="1:8">
      <c r="A14" s="141">
        <v>13</v>
      </c>
      <c r="B14" s="513">
        <v>48944</v>
      </c>
      <c r="C14" s="513" t="s">
        <v>140</v>
      </c>
      <c r="D14" s="452" t="s">
        <v>156</v>
      </c>
      <c r="E14" s="453" t="s">
        <v>142</v>
      </c>
      <c r="F14" s="511" t="s">
        <v>133</v>
      </c>
      <c r="G14" s="115" t="str">
        <f t="shared" si="0"/>
        <v>Hoogen, Ingo</v>
      </c>
      <c r="H14" s="447"/>
    </row>
    <row r="15" spans="1:8">
      <c r="A15" s="141">
        <v>14</v>
      </c>
      <c r="B15"/>
      <c r="C15" s="513" t="s">
        <v>157</v>
      </c>
      <c r="D15" s="452" t="s">
        <v>158</v>
      </c>
      <c r="E15" s="453" t="s">
        <v>142</v>
      </c>
      <c r="F15" s="511" t="s">
        <v>130</v>
      </c>
      <c r="G15" s="115" t="str">
        <f t="shared" si="0"/>
        <v>Ramcke, Tobias</v>
      </c>
      <c r="H15" s="447"/>
    </row>
    <row r="16" spans="1:8">
      <c r="A16" s="141">
        <v>15</v>
      </c>
      <c r="B16" s="452">
        <v>33192</v>
      </c>
      <c r="C16" s="513" t="s">
        <v>159</v>
      </c>
      <c r="D16" s="452" t="s">
        <v>160</v>
      </c>
      <c r="E16" s="453" t="s">
        <v>142</v>
      </c>
      <c r="F16" s="511" t="s">
        <v>133</v>
      </c>
      <c r="G16" s="115" t="str">
        <f t="shared" si="0"/>
        <v>Möller, Markus</v>
      </c>
      <c r="H16" s="447"/>
    </row>
    <row r="17" spans="1:8">
      <c r="A17" s="141">
        <v>16</v>
      </c>
      <c r="B17" s="450">
        <v>66085</v>
      </c>
      <c r="C17" s="450" t="s">
        <v>161</v>
      </c>
      <c r="D17" s="450" t="s">
        <v>162</v>
      </c>
      <c r="E17" s="514" t="s">
        <v>163</v>
      </c>
      <c r="F17" s="511" t="s">
        <v>130</v>
      </c>
      <c r="G17" s="115" t="str">
        <f t="shared" si="0"/>
        <v>Dettmer-Melendez, Erik</v>
      </c>
      <c r="H17" s="446"/>
    </row>
    <row r="18" spans="1:8">
      <c r="A18" s="141">
        <v>17</v>
      </c>
      <c r="B18" s="452">
        <v>66793</v>
      </c>
      <c r="C18" s="452" t="s">
        <v>140</v>
      </c>
      <c r="D18" s="452" t="s">
        <v>164</v>
      </c>
      <c r="E18" s="512" t="s">
        <v>165</v>
      </c>
      <c r="F18" s="450" t="s">
        <v>149</v>
      </c>
      <c r="G18" s="115" t="str">
        <f t="shared" si="0"/>
        <v>Hoogen, Lena</v>
      </c>
      <c r="H18" s="447"/>
    </row>
    <row r="19" spans="1:8">
      <c r="A19" s="141">
        <v>18</v>
      </c>
      <c r="B19" s="452">
        <v>66955</v>
      </c>
      <c r="C19" s="452" t="s">
        <v>166</v>
      </c>
      <c r="D19" s="452" t="s">
        <v>167</v>
      </c>
      <c r="E19" s="512" t="s">
        <v>165</v>
      </c>
      <c r="F19" s="450" t="s">
        <v>149</v>
      </c>
      <c r="G19" s="115" t="str">
        <f t="shared" si="0"/>
        <v>Höing, Carlotta</v>
      </c>
      <c r="H19" s="447"/>
    </row>
    <row r="20" spans="1:8">
      <c r="A20" s="141">
        <v>19</v>
      </c>
      <c r="B20" s="452">
        <v>48946</v>
      </c>
      <c r="C20" s="452" t="s">
        <v>168</v>
      </c>
      <c r="D20" s="452" t="s">
        <v>169</v>
      </c>
      <c r="E20" s="512" t="s">
        <v>136</v>
      </c>
      <c r="F20" s="511" t="s">
        <v>130</v>
      </c>
      <c r="G20" s="115" t="str">
        <f t="shared" si="0"/>
        <v>Vennemann, Dirk</v>
      </c>
      <c r="H20" s="447"/>
    </row>
    <row r="21" spans="1:8">
      <c r="A21" s="141">
        <v>20</v>
      </c>
      <c r="B21" s="452">
        <v>37751</v>
      </c>
      <c r="C21" s="474" t="s">
        <v>127</v>
      </c>
      <c r="D21" s="474" t="s">
        <v>170</v>
      </c>
      <c r="E21" s="512" t="s">
        <v>139</v>
      </c>
      <c r="F21" s="515" t="s">
        <v>130</v>
      </c>
      <c r="G21" s="115" t="str">
        <f t="shared" si="0"/>
        <v>Zschäpe, Jens-Bob</v>
      </c>
      <c r="H21" s="447"/>
    </row>
    <row r="22" spans="1:8">
      <c r="A22" s="141">
        <v>21</v>
      </c>
      <c r="B22" s="513">
        <v>37832</v>
      </c>
      <c r="C22" s="515" t="s">
        <v>171</v>
      </c>
      <c r="D22" s="515" t="s">
        <v>172</v>
      </c>
      <c r="E22" s="512" t="s">
        <v>142</v>
      </c>
      <c r="F22" s="511" t="s">
        <v>130</v>
      </c>
      <c r="G22" s="115" t="str">
        <f t="shared" si="0"/>
        <v>Dunker, Sven</v>
      </c>
      <c r="H22" s="447"/>
    </row>
    <row r="23" spans="1:8">
      <c r="A23" s="141">
        <v>22</v>
      </c>
      <c r="B23"/>
      <c r="C23"/>
      <c r="E23" s="453"/>
      <c r="F23"/>
      <c r="G23" s="115" t="str">
        <f t="shared" si="0"/>
        <v xml:space="preserve">, </v>
      </c>
      <c r="H23" s="447"/>
    </row>
    <row r="24" spans="1:8">
      <c r="A24" s="141">
        <v>23</v>
      </c>
      <c r="B24"/>
      <c r="C24"/>
      <c r="E24" s="453"/>
      <c r="F24"/>
      <c r="G24" s="115" t="str">
        <f t="shared" si="0"/>
        <v xml:space="preserve">, </v>
      </c>
      <c r="H24" s="447"/>
    </row>
    <row r="25" spans="1:8">
      <c r="A25" s="141">
        <v>24</v>
      </c>
      <c r="B25"/>
      <c r="C25"/>
      <c r="E25" s="453"/>
      <c r="F25"/>
      <c r="G25" s="115" t="str">
        <f t="shared" si="0"/>
        <v xml:space="preserve">, </v>
      </c>
      <c r="H25" s="447"/>
    </row>
    <row r="26" spans="1:8">
      <c r="A26" s="141">
        <v>25</v>
      </c>
      <c r="B26"/>
      <c r="C26"/>
      <c r="E26" s="453"/>
      <c r="F26"/>
      <c r="G26" s="115" t="str">
        <f t="shared" si="0"/>
        <v xml:space="preserve">, </v>
      </c>
      <c r="H26" s="447"/>
    </row>
    <row r="27" spans="1:8">
      <c r="A27" s="141">
        <v>26</v>
      </c>
      <c r="B27"/>
      <c r="C27"/>
      <c r="E27" s="453"/>
      <c r="F27"/>
      <c r="G27" s="115" t="str">
        <f t="shared" si="0"/>
        <v xml:space="preserve">, </v>
      </c>
      <c r="H27" s="447"/>
    </row>
    <row r="28" spans="1:8">
      <c r="A28" s="141">
        <v>27</v>
      </c>
      <c r="B28" s="452">
        <v>183</v>
      </c>
      <c r="C28" s="452" t="s">
        <v>173</v>
      </c>
      <c r="D28" s="452" t="s">
        <v>174</v>
      </c>
      <c r="E28" s="453" t="s">
        <v>139</v>
      </c>
      <c r="F28" s="474" t="s">
        <v>175</v>
      </c>
      <c r="G28" s="115" t="str">
        <f t="shared" si="0"/>
        <v>Beneking, Erwin</v>
      </c>
      <c r="H28" s="447"/>
    </row>
    <row r="29" spans="1:8">
      <c r="A29" s="141">
        <v>28</v>
      </c>
      <c r="B29" s="47">
        <v>37466</v>
      </c>
      <c r="C29" s="47" t="s">
        <v>176</v>
      </c>
      <c r="D29" s="47" t="s">
        <v>177</v>
      </c>
      <c r="E29" s="52" t="s">
        <v>139</v>
      </c>
      <c r="F29" s="474" t="s">
        <v>175</v>
      </c>
      <c r="G29" s="115" t="str">
        <f t="shared" si="0"/>
        <v>Wessendorf, Klaus</v>
      </c>
      <c r="H29" s="447"/>
    </row>
    <row r="30" spans="1:8">
      <c r="A30" s="141">
        <v>29</v>
      </c>
      <c r="B30" s="47">
        <v>66606</v>
      </c>
      <c r="C30" s="47" t="s">
        <v>178</v>
      </c>
      <c r="D30" s="47" t="s">
        <v>179</v>
      </c>
      <c r="E30" s="52" t="s">
        <v>136</v>
      </c>
      <c r="F30" s="474" t="s">
        <v>175</v>
      </c>
      <c r="G30" s="115" t="str">
        <f t="shared" si="0"/>
        <v>Stallkamp, Andreas</v>
      </c>
      <c r="H30" s="447"/>
    </row>
    <row r="31" spans="1:8">
      <c r="A31" s="141">
        <v>30</v>
      </c>
      <c r="B31" s="47">
        <v>66704</v>
      </c>
      <c r="C31" s="47" t="s">
        <v>178</v>
      </c>
      <c r="D31" s="47" t="s">
        <v>180</v>
      </c>
      <c r="E31" s="52" t="s">
        <v>136</v>
      </c>
      <c r="F31" s="474" t="s">
        <v>175</v>
      </c>
      <c r="G31" s="115" t="str">
        <f t="shared" si="0"/>
        <v>Stallkamp, Thomas</v>
      </c>
      <c r="H31" s="447"/>
    </row>
    <row r="32" spans="1:8">
      <c r="A32" s="141">
        <v>31</v>
      </c>
      <c r="B32" s="47">
        <v>66167</v>
      </c>
      <c r="C32" s="47" t="s">
        <v>181</v>
      </c>
      <c r="D32" s="47" t="s">
        <v>182</v>
      </c>
      <c r="E32" s="52" t="s">
        <v>139</v>
      </c>
      <c r="F32" s="474" t="s">
        <v>175</v>
      </c>
      <c r="G32" s="115" t="str">
        <f t="shared" si="0"/>
        <v>Pfeffer, Reinhard</v>
      </c>
      <c r="H32" s="447"/>
    </row>
    <row r="33" spans="1:8">
      <c r="A33" s="141">
        <v>32</v>
      </c>
      <c r="B33" s="47">
        <v>65961</v>
      </c>
      <c r="C33" s="47" t="s">
        <v>168</v>
      </c>
      <c r="D33" s="47" t="s">
        <v>183</v>
      </c>
      <c r="E33" s="52" t="s">
        <v>136</v>
      </c>
      <c r="F33" s="474" t="s">
        <v>175</v>
      </c>
      <c r="G33" s="115" t="str">
        <f t="shared" si="0"/>
        <v>Vennemann, Ralf</v>
      </c>
      <c r="H33" s="447"/>
    </row>
    <row r="34" spans="1:8">
      <c r="A34" s="141">
        <v>33</v>
      </c>
      <c r="B34">
        <v>66395</v>
      </c>
      <c r="C34" s="47" t="s">
        <v>184</v>
      </c>
      <c r="D34" s="47" t="s">
        <v>185</v>
      </c>
      <c r="E34" s="52" t="s">
        <v>136</v>
      </c>
      <c r="F34" s="474" t="s">
        <v>175</v>
      </c>
      <c r="G34" s="115" t="str">
        <f t="shared" si="0"/>
        <v>Louven, Hans</v>
      </c>
      <c r="H34" s="447"/>
    </row>
    <row r="35" spans="1:8">
      <c r="A35" s="141">
        <v>34</v>
      </c>
      <c r="B35">
        <v>66481</v>
      </c>
      <c r="C35" s="47" t="s">
        <v>184</v>
      </c>
      <c r="D35" s="47" t="s">
        <v>186</v>
      </c>
      <c r="E35" s="453" t="s">
        <v>187</v>
      </c>
      <c r="F35" s="474" t="s">
        <v>175</v>
      </c>
      <c r="G35" s="115" t="str">
        <f t="shared" si="0"/>
        <v>Louven, Dennis</v>
      </c>
      <c r="H35" s="447"/>
    </row>
    <row r="36" spans="1:8">
      <c r="A36" s="141">
        <v>35</v>
      </c>
      <c r="B36">
        <v>66946</v>
      </c>
      <c r="C36" s="47" t="s">
        <v>188</v>
      </c>
      <c r="D36" s="47" t="s">
        <v>189</v>
      </c>
      <c r="E36" s="453" t="s">
        <v>163</v>
      </c>
      <c r="F36" s="474" t="s">
        <v>175</v>
      </c>
      <c r="G36" s="115" t="str">
        <f t="shared" si="0"/>
        <v>Börger, Pascal</v>
      </c>
      <c r="H36" s="447"/>
    </row>
    <row r="37" spans="1:8">
      <c r="A37" s="141">
        <v>36</v>
      </c>
      <c r="B37">
        <v>64945</v>
      </c>
      <c r="C37" s="47" t="s">
        <v>188</v>
      </c>
      <c r="D37" s="47" t="s">
        <v>135</v>
      </c>
      <c r="E37" s="453" t="s">
        <v>142</v>
      </c>
      <c r="F37" s="474" t="s">
        <v>175</v>
      </c>
      <c r="G37" s="115" t="str">
        <f t="shared" si="0"/>
        <v>Börger, Jens</v>
      </c>
      <c r="H37" s="447"/>
    </row>
    <row r="38" spans="1:8">
      <c r="A38" s="141">
        <v>37</v>
      </c>
      <c r="B38"/>
      <c r="C38"/>
      <c r="E38" s="453"/>
      <c r="F38"/>
      <c r="G38" s="115" t="str">
        <f t="shared" si="0"/>
        <v xml:space="preserve">, </v>
      </c>
      <c r="H38" s="447"/>
    </row>
    <row r="39" spans="1:8">
      <c r="A39" s="141">
        <v>38</v>
      </c>
      <c r="B39" s="474"/>
      <c r="C39" s="474"/>
      <c r="D39" s="474"/>
      <c r="E39" s="453"/>
      <c r="F39" s="474"/>
      <c r="G39" s="115" t="str">
        <f t="shared" si="0"/>
        <v xml:space="preserve">, </v>
      </c>
      <c r="H39" s="447"/>
    </row>
    <row r="40" spans="1:8">
      <c r="A40" s="141">
        <v>39</v>
      </c>
      <c r="B40" s="452"/>
      <c r="C40" s="452"/>
      <c r="D40" s="452"/>
      <c r="E40" s="453"/>
      <c r="F40" s="452"/>
      <c r="G40" s="115" t="str">
        <f t="shared" si="0"/>
        <v xml:space="preserve">, </v>
      </c>
      <c r="H40" s="447"/>
    </row>
    <row r="41" spans="1:8">
      <c r="A41" s="141">
        <v>40</v>
      </c>
      <c r="B41" s="452"/>
      <c r="C41" s="452"/>
      <c r="D41" s="452"/>
      <c r="E41" s="453"/>
      <c r="F41" s="452"/>
      <c r="G41" s="115" t="str">
        <f t="shared" si="0"/>
        <v xml:space="preserve">, </v>
      </c>
      <c r="H41" s="447"/>
    </row>
    <row r="42" spans="1:8">
      <c r="A42" s="141">
        <v>41</v>
      </c>
      <c r="B42"/>
      <c r="C42"/>
      <c r="E42" s="453"/>
      <c r="F42"/>
      <c r="G42" s="115" t="str">
        <f t="shared" si="0"/>
        <v xml:space="preserve">, </v>
      </c>
      <c r="H42" s="447"/>
    </row>
    <row r="43" spans="1:8">
      <c r="A43" s="141">
        <v>42</v>
      </c>
      <c r="B43">
        <v>48947</v>
      </c>
      <c r="C43" t="s">
        <v>190</v>
      </c>
      <c r="D43" s="47" t="s">
        <v>191</v>
      </c>
      <c r="E43" s="453" t="s">
        <v>136</v>
      </c>
      <c r="F43" s="516" t="s">
        <v>192</v>
      </c>
      <c r="G43" s="115" t="str">
        <f t="shared" si="0"/>
        <v>Lingemann, Konrad</v>
      </c>
      <c r="H43" s="447"/>
    </row>
    <row r="44" spans="1:8">
      <c r="A44" s="141">
        <v>43</v>
      </c>
      <c r="B44">
        <v>66396</v>
      </c>
      <c r="C44" t="s">
        <v>190</v>
      </c>
      <c r="D44" s="47" t="s">
        <v>193</v>
      </c>
      <c r="E44" s="453" t="s">
        <v>165</v>
      </c>
      <c r="F44" s="516" t="s">
        <v>192</v>
      </c>
      <c r="G44" s="115" t="str">
        <f t="shared" si="0"/>
        <v>Lingemann, Christin</v>
      </c>
      <c r="H44" s="447"/>
    </row>
    <row r="45" spans="1:8">
      <c r="A45" s="141">
        <v>44</v>
      </c>
      <c r="B45">
        <v>3586</v>
      </c>
      <c r="C45" t="s">
        <v>194</v>
      </c>
      <c r="D45" s="47" t="s">
        <v>146</v>
      </c>
      <c r="E45" s="453" t="s">
        <v>139</v>
      </c>
      <c r="F45" s="516" t="s">
        <v>192</v>
      </c>
      <c r="G45" s="115" t="str">
        <f t="shared" si="0"/>
        <v>Scharegge, Udo</v>
      </c>
      <c r="H45" s="447"/>
    </row>
    <row r="46" spans="1:8">
      <c r="A46" s="141">
        <v>45</v>
      </c>
      <c r="B46">
        <v>66928</v>
      </c>
      <c r="C46" t="s">
        <v>195</v>
      </c>
      <c r="D46" s="47" t="s">
        <v>196</v>
      </c>
      <c r="E46" s="453" t="s">
        <v>197</v>
      </c>
      <c r="F46" s="516" t="s">
        <v>192</v>
      </c>
      <c r="G46" s="115" t="str">
        <f t="shared" si="0"/>
        <v>Plegge, Heike</v>
      </c>
      <c r="H46" s="447"/>
    </row>
    <row r="47" spans="1:8">
      <c r="A47" s="141">
        <v>46</v>
      </c>
      <c r="B47">
        <v>66514</v>
      </c>
      <c r="C47" s="516" t="s">
        <v>195</v>
      </c>
      <c r="D47" s="517" t="s">
        <v>198</v>
      </c>
      <c r="E47" s="453" t="s">
        <v>129</v>
      </c>
      <c r="F47" s="516" t="s">
        <v>192</v>
      </c>
      <c r="G47" s="115" t="str">
        <f t="shared" si="0"/>
        <v>Plegge, Katharina</v>
      </c>
      <c r="H47" s="446"/>
    </row>
    <row r="48" spans="1:8">
      <c r="A48" s="141">
        <v>47</v>
      </c>
      <c r="B48"/>
      <c r="C48"/>
      <c r="E48" s="453"/>
      <c r="F48"/>
      <c r="G48" s="115" t="str">
        <f t="shared" si="0"/>
        <v xml:space="preserve">, </v>
      </c>
      <c r="H48" s="447"/>
    </row>
    <row r="49" spans="1:8">
      <c r="A49" s="141">
        <v>48</v>
      </c>
      <c r="B49" s="452"/>
      <c r="C49" s="452"/>
      <c r="D49" s="452"/>
      <c r="E49" s="453"/>
      <c r="F49" s="452"/>
      <c r="G49" s="115" t="str">
        <f t="shared" si="0"/>
        <v xml:space="preserve">, </v>
      </c>
      <c r="H49" s="447"/>
    </row>
    <row r="50" spans="1:8">
      <c r="A50" s="141">
        <v>49</v>
      </c>
      <c r="B50" s="450">
        <v>26404</v>
      </c>
      <c r="C50" s="511" t="s">
        <v>199</v>
      </c>
      <c r="D50" s="511" t="s">
        <v>153</v>
      </c>
      <c r="E50" s="514" t="s">
        <v>136</v>
      </c>
      <c r="F50" s="474" t="s">
        <v>200</v>
      </c>
      <c r="G50" s="115" t="str">
        <f t="shared" si="0"/>
        <v>van der Wals, Wilfried</v>
      </c>
      <c r="H50" s="447"/>
    </row>
    <row r="51" spans="1:8">
      <c r="A51" s="141">
        <v>50</v>
      </c>
      <c r="B51" s="452">
        <v>33059</v>
      </c>
      <c r="C51" s="474" t="s">
        <v>199</v>
      </c>
      <c r="D51" s="474" t="s">
        <v>169</v>
      </c>
      <c r="E51" s="512" t="s">
        <v>142</v>
      </c>
      <c r="F51" s="474" t="s">
        <v>200</v>
      </c>
      <c r="G51" s="115" t="str">
        <f t="shared" si="0"/>
        <v>van der Wals, Dirk</v>
      </c>
      <c r="H51" s="447"/>
    </row>
    <row r="52" spans="1:8">
      <c r="A52" s="141">
        <v>51</v>
      </c>
      <c r="B52" s="452">
        <v>29061</v>
      </c>
      <c r="C52" s="474" t="s">
        <v>199</v>
      </c>
      <c r="D52" s="474" t="s">
        <v>201</v>
      </c>
      <c r="E52" s="512" t="s">
        <v>142</v>
      </c>
      <c r="F52" s="474" t="s">
        <v>200</v>
      </c>
      <c r="G52" s="115" t="str">
        <f t="shared" si="0"/>
        <v>van der Wals, Mark</v>
      </c>
      <c r="H52" s="447"/>
    </row>
    <row r="53" spans="1:8">
      <c r="A53" s="141">
        <v>52</v>
      </c>
      <c r="B53" s="452">
        <v>36659</v>
      </c>
      <c r="C53" s="474" t="s">
        <v>202</v>
      </c>
      <c r="D53" s="474" t="s">
        <v>155</v>
      </c>
      <c r="E53" s="512" t="s">
        <v>136</v>
      </c>
      <c r="F53" s="474" t="s">
        <v>200</v>
      </c>
      <c r="G53" s="115" t="str">
        <f t="shared" si="0"/>
        <v>Vielhauer, Peter</v>
      </c>
      <c r="H53" s="447"/>
    </row>
    <row r="54" spans="1:8">
      <c r="A54" s="141">
        <v>53</v>
      </c>
      <c r="B54" s="452">
        <v>36658</v>
      </c>
      <c r="C54" s="474" t="s">
        <v>202</v>
      </c>
      <c r="D54" s="474" t="s">
        <v>203</v>
      </c>
      <c r="E54" s="512" t="s">
        <v>197</v>
      </c>
      <c r="F54" s="474" t="s">
        <v>200</v>
      </c>
      <c r="G54" s="115" t="str">
        <f t="shared" si="0"/>
        <v>Vielhauer, Marie Luise</v>
      </c>
      <c r="H54" s="447"/>
    </row>
    <row r="55" spans="1:8">
      <c r="A55" s="141">
        <v>54</v>
      </c>
      <c r="B55" s="452">
        <v>50935</v>
      </c>
      <c r="C55" s="474" t="s">
        <v>204</v>
      </c>
      <c r="D55" s="474" t="s">
        <v>160</v>
      </c>
      <c r="E55" s="512" t="s">
        <v>142</v>
      </c>
      <c r="F55" s="474" t="s">
        <v>200</v>
      </c>
      <c r="G55" s="115" t="str">
        <f t="shared" si="0"/>
        <v>Wehmeyer, Markus</v>
      </c>
      <c r="H55" s="447"/>
    </row>
    <row r="56" spans="1:8">
      <c r="A56" s="141">
        <v>55</v>
      </c>
      <c r="B56" s="452">
        <v>66205</v>
      </c>
      <c r="C56" s="474" t="s">
        <v>205</v>
      </c>
      <c r="D56" s="474" t="s">
        <v>146</v>
      </c>
      <c r="E56" s="512" t="s">
        <v>139</v>
      </c>
      <c r="F56" s="474" t="s">
        <v>200</v>
      </c>
      <c r="G56" s="115" t="str">
        <f t="shared" si="0"/>
        <v>Schreiber, Udo</v>
      </c>
      <c r="H56" s="447"/>
    </row>
    <row r="57" spans="1:8">
      <c r="A57" s="141">
        <v>56</v>
      </c>
      <c r="B57" s="452">
        <v>5839</v>
      </c>
      <c r="C57" s="474" t="s">
        <v>206</v>
      </c>
      <c r="D57" s="474" t="s">
        <v>207</v>
      </c>
      <c r="E57" s="512" t="s">
        <v>139</v>
      </c>
      <c r="F57" s="474" t="s">
        <v>200</v>
      </c>
      <c r="G57" s="115" t="str">
        <f t="shared" si="0"/>
        <v>Hilbert, Georg</v>
      </c>
      <c r="H57" s="447"/>
    </row>
    <row r="58" spans="1:8">
      <c r="A58" s="141">
        <v>57</v>
      </c>
      <c r="B58" s="452">
        <v>26414</v>
      </c>
      <c r="C58" s="474" t="s">
        <v>208</v>
      </c>
      <c r="D58" s="474" t="s">
        <v>209</v>
      </c>
      <c r="E58" s="512" t="s">
        <v>136</v>
      </c>
      <c r="F58" s="474" t="s">
        <v>200</v>
      </c>
      <c r="G58" s="115" t="str">
        <f t="shared" si="0"/>
        <v>Mönning, Richard</v>
      </c>
      <c r="H58" s="447"/>
    </row>
    <row r="59" spans="1:8">
      <c r="A59" s="141">
        <v>58</v>
      </c>
      <c r="B59" s="452"/>
      <c r="C59" s="452"/>
      <c r="D59" s="452"/>
      <c r="E59" s="453"/>
      <c r="F59" s="452"/>
      <c r="G59" s="115" t="str">
        <f t="shared" ref="G59:G65" si="1">CONCATENATE(C59,", ",D59)</f>
        <v xml:space="preserve">, </v>
      </c>
      <c r="H59" s="446"/>
    </row>
    <row r="60" spans="1:8">
      <c r="A60" s="141">
        <v>59</v>
      </c>
      <c r="B60" s="452"/>
      <c r="C60" s="452"/>
      <c r="D60" s="452"/>
      <c r="E60" s="453"/>
      <c r="F60" s="454"/>
      <c r="G60" s="115" t="str">
        <f t="shared" si="1"/>
        <v xml:space="preserve">, </v>
      </c>
      <c r="H60" s="446"/>
    </row>
    <row r="61" spans="1:8">
      <c r="A61" s="141">
        <v>60</v>
      </c>
      <c r="B61" s="452"/>
      <c r="C61" s="452"/>
      <c r="D61" s="452"/>
      <c r="E61" s="453"/>
      <c r="F61" s="452"/>
      <c r="G61" s="115" t="str">
        <f t="shared" si="1"/>
        <v xml:space="preserve">, </v>
      </c>
      <c r="H61" s="446"/>
    </row>
    <row r="62" spans="1:8">
      <c r="A62" s="141">
        <v>61</v>
      </c>
      <c r="B62" s="452"/>
      <c r="C62" s="452"/>
      <c r="D62" s="452"/>
      <c r="E62" s="453"/>
      <c r="F62" s="452"/>
      <c r="G62" s="115" t="str">
        <f t="shared" si="1"/>
        <v xml:space="preserve">, </v>
      </c>
      <c r="H62" s="446"/>
    </row>
    <row r="63" spans="1:8">
      <c r="A63" s="141">
        <v>62</v>
      </c>
      <c r="B63" s="452"/>
      <c r="C63" s="452"/>
      <c r="D63" s="452"/>
      <c r="E63" s="453"/>
      <c r="F63" s="452"/>
      <c r="G63" s="115" t="str">
        <f t="shared" si="1"/>
        <v xml:space="preserve">, </v>
      </c>
      <c r="H63" s="446"/>
    </row>
    <row r="64" spans="1:8">
      <c r="A64" s="141">
        <v>63</v>
      </c>
      <c r="B64" s="452"/>
      <c r="C64" s="452"/>
      <c r="D64" s="452"/>
      <c r="E64" s="453"/>
      <c r="F64" s="452"/>
      <c r="G64" s="115" t="str">
        <f t="shared" si="1"/>
        <v xml:space="preserve">, </v>
      </c>
      <c r="H64" s="446"/>
    </row>
    <row r="65" spans="1:8">
      <c r="A65" s="141">
        <v>64</v>
      </c>
      <c r="B65" s="452"/>
      <c r="C65" s="452"/>
      <c r="D65" s="452"/>
      <c r="E65" s="453"/>
      <c r="F65" s="452"/>
      <c r="G65" s="115" t="str">
        <f t="shared" si="1"/>
        <v xml:space="preserve">, </v>
      </c>
      <c r="H65" s="446"/>
    </row>
    <row r="66" spans="1:8">
      <c r="A66" s="141">
        <v>65</v>
      </c>
      <c r="B66" s="452"/>
      <c r="C66" s="452"/>
      <c r="D66" s="452"/>
      <c r="E66" s="453"/>
      <c r="F66" s="452"/>
      <c r="G66" s="115" t="str">
        <f t="shared" ref="G66:G81" si="2">CONCATENATE(C66,", ",D66)</f>
        <v xml:space="preserve">, </v>
      </c>
      <c r="H66" s="446"/>
    </row>
    <row r="67" spans="1:8">
      <c r="A67" s="141">
        <v>66</v>
      </c>
      <c r="B67" s="452"/>
      <c r="C67" s="452"/>
      <c r="D67" s="452"/>
      <c r="E67" s="453"/>
      <c r="F67" s="454"/>
      <c r="G67" s="115" t="str">
        <f t="shared" si="2"/>
        <v xml:space="preserve">, </v>
      </c>
      <c r="H67" s="446"/>
    </row>
    <row r="68" spans="1:8">
      <c r="A68" s="141">
        <v>67</v>
      </c>
      <c r="B68" s="452"/>
      <c r="C68" s="452"/>
      <c r="D68" s="452"/>
      <c r="E68" s="453"/>
      <c r="F68" s="454"/>
      <c r="G68" s="115" t="str">
        <f t="shared" si="2"/>
        <v xml:space="preserve">, </v>
      </c>
      <c r="H68" s="446"/>
    </row>
    <row r="69" spans="1:8">
      <c r="A69" s="141">
        <v>68</v>
      </c>
      <c r="B69" s="452"/>
      <c r="C69" s="452"/>
      <c r="D69" s="452"/>
      <c r="E69" s="453"/>
      <c r="F69" s="452"/>
      <c r="G69" s="115" t="str">
        <f t="shared" si="2"/>
        <v xml:space="preserve">, </v>
      </c>
      <c r="H69" s="446"/>
    </row>
    <row r="70" spans="1:8">
      <c r="A70" s="141">
        <v>69</v>
      </c>
      <c r="B70" s="452"/>
      <c r="C70" s="452"/>
      <c r="D70" s="452"/>
      <c r="E70" s="453"/>
      <c r="F70" s="454"/>
      <c r="G70" s="115" t="str">
        <f t="shared" si="2"/>
        <v xml:space="preserve">, </v>
      </c>
      <c r="H70" s="446"/>
    </row>
    <row r="71" spans="1:8">
      <c r="A71" s="141">
        <v>70</v>
      </c>
      <c r="B71" s="452"/>
      <c r="C71" s="452"/>
      <c r="D71" s="452"/>
      <c r="E71" s="453"/>
      <c r="F71" s="454"/>
      <c r="G71" s="115" t="str">
        <f t="shared" si="2"/>
        <v xml:space="preserve">, </v>
      </c>
      <c r="H71" s="446"/>
    </row>
    <row r="72" spans="1:8">
      <c r="A72" s="141">
        <v>71</v>
      </c>
      <c r="B72" s="452"/>
      <c r="C72" s="452"/>
      <c r="D72" s="452"/>
      <c r="E72" s="453"/>
      <c r="F72" s="454"/>
      <c r="G72" s="115" t="str">
        <f t="shared" si="2"/>
        <v xml:space="preserve">, </v>
      </c>
      <c r="H72" s="447"/>
    </row>
    <row r="73" spans="1:8">
      <c r="A73" s="141">
        <v>72</v>
      </c>
      <c r="B73" s="452"/>
      <c r="C73" s="452"/>
      <c r="D73" s="452"/>
      <c r="E73" s="453"/>
      <c r="F73" s="454"/>
      <c r="G73" s="115" t="str">
        <f t="shared" si="2"/>
        <v xml:space="preserve">, </v>
      </c>
      <c r="H73" s="447"/>
    </row>
    <row r="74" spans="1:8">
      <c r="A74" s="141">
        <v>73</v>
      </c>
      <c r="B74" s="452"/>
      <c r="C74" s="452"/>
      <c r="D74" s="452"/>
      <c r="E74" s="453"/>
      <c r="F74" s="452"/>
      <c r="G74" s="115" t="str">
        <f t="shared" si="2"/>
        <v xml:space="preserve">, </v>
      </c>
      <c r="H74" s="447"/>
    </row>
    <row r="75" spans="1:8">
      <c r="A75" s="141">
        <v>74</v>
      </c>
      <c r="B75" s="452"/>
      <c r="C75" s="452"/>
      <c r="D75" s="452"/>
      <c r="E75" s="453"/>
      <c r="F75" s="454"/>
      <c r="G75" s="115" t="str">
        <f t="shared" si="2"/>
        <v xml:space="preserve">, </v>
      </c>
      <c r="H75" s="447"/>
    </row>
    <row r="76" spans="1:8">
      <c r="A76" s="141">
        <v>75</v>
      </c>
      <c r="B76" s="452"/>
      <c r="C76" s="452"/>
      <c r="D76" s="452"/>
      <c r="E76" s="453"/>
      <c r="F76" s="452"/>
      <c r="G76" s="115" t="str">
        <f t="shared" si="2"/>
        <v xml:space="preserve">, </v>
      </c>
      <c r="H76" s="447"/>
    </row>
    <row r="77" spans="1:8">
      <c r="A77" s="141">
        <v>76</v>
      </c>
      <c r="B77" s="452"/>
      <c r="C77" s="452"/>
      <c r="D77" s="452"/>
      <c r="E77" s="453"/>
      <c r="F77" s="452"/>
      <c r="G77" s="140" t="str">
        <f t="shared" si="2"/>
        <v xml:space="preserve">, </v>
      </c>
      <c r="H77" s="446"/>
    </row>
    <row r="78" spans="1:8">
      <c r="A78" s="141">
        <v>77</v>
      </c>
      <c r="B78" s="452"/>
      <c r="C78" s="452"/>
      <c r="D78" s="452"/>
      <c r="E78" s="453"/>
      <c r="F78" s="452"/>
      <c r="G78" s="115" t="str">
        <f t="shared" si="2"/>
        <v xml:space="preserve">, </v>
      </c>
      <c r="H78" s="446"/>
    </row>
    <row r="79" spans="1:8">
      <c r="A79" s="141">
        <v>78</v>
      </c>
      <c r="B79" s="452"/>
      <c r="C79" s="452"/>
      <c r="D79" s="452"/>
      <c r="E79" s="453"/>
      <c r="F79" s="452"/>
      <c r="G79" s="115" t="str">
        <f t="shared" si="2"/>
        <v xml:space="preserve">, </v>
      </c>
      <c r="H79" s="446"/>
    </row>
    <row r="80" spans="1:8">
      <c r="A80" s="141">
        <v>79</v>
      </c>
      <c r="B80" s="452"/>
      <c r="C80" s="452"/>
      <c r="D80" s="452"/>
      <c r="E80" s="453"/>
      <c r="F80" s="452"/>
      <c r="G80" s="115" t="str">
        <f t="shared" si="2"/>
        <v xml:space="preserve">, </v>
      </c>
      <c r="H80" s="446"/>
    </row>
    <row r="81" spans="1:8">
      <c r="A81" s="141">
        <v>80</v>
      </c>
      <c r="B81" s="452"/>
      <c r="C81" s="452"/>
      <c r="D81" s="452"/>
      <c r="E81" s="453"/>
      <c r="F81" s="452"/>
      <c r="G81" s="115" t="str">
        <f t="shared" si="2"/>
        <v xml:space="preserve">, </v>
      </c>
      <c r="H81" s="447"/>
    </row>
    <row r="82" spans="1:8">
      <c r="A82" s="141">
        <v>81</v>
      </c>
      <c r="B82" s="452"/>
      <c r="C82" s="452"/>
      <c r="D82" s="452"/>
      <c r="E82" s="453"/>
      <c r="F82" s="452"/>
      <c r="G82" s="115" t="str">
        <f t="shared" ref="G82:G102" si="3">CONCATENATE(C82,", ",D82)</f>
        <v xml:space="preserve">, </v>
      </c>
      <c r="H82" s="447"/>
    </row>
    <row r="83" spans="1:8">
      <c r="A83" s="141">
        <v>82</v>
      </c>
      <c r="B83" s="452"/>
      <c r="C83" s="452"/>
      <c r="D83" s="452"/>
      <c r="E83" s="453"/>
      <c r="F83" s="452"/>
      <c r="G83" s="115" t="str">
        <f t="shared" si="3"/>
        <v xml:space="preserve">, </v>
      </c>
      <c r="H83" s="447"/>
    </row>
    <row r="84" spans="1:8">
      <c r="A84" s="141">
        <v>83</v>
      </c>
      <c r="B84" s="452"/>
      <c r="C84" s="452"/>
      <c r="D84" s="452"/>
      <c r="E84" s="453"/>
      <c r="F84" s="452"/>
      <c r="G84" s="115" t="str">
        <f t="shared" si="3"/>
        <v xml:space="preserve">, </v>
      </c>
      <c r="H84" s="447"/>
    </row>
    <row r="85" spans="1:8">
      <c r="A85" s="141">
        <v>84</v>
      </c>
      <c r="B85" s="452"/>
      <c r="C85" s="452"/>
      <c r="D85" s="452"/>
      <c r="E85" s="453"/>
      <c r="F85" s="454"/>
      <c r="G85" s="115" t="str">
        <f t="shared" si="3"/>
        <v xml:space="preserve">, </v>
      </c>
      <c r="H85" s="447"/>
    </row>
    <row r="86" spans="1:8">
      <c r="A86" s="141">
        <v>85</v>
      </c>
      <c r="B86" s="452"/>
      <c r="C86" s="452"/>
      <c r="D86" s="452"/>
      <c r="E86" s="453"/>
      <c r="F86" s="452"/>
      <c r="G86" s="115" t="str">
        <f t="shared" si="3"/>
        <v xml:space="preserve">, </v>
      </c>
      <c r="H86" s="447"/>
    </row>
    <row r="87" spans="1:8">
      <c r="A87" s="141">
        <v>86</v>
      </c>
      <c r="B87" s="452"/>
      <c r="C87" s="452"/>
      <c r="D87" s="452"/>
      <c r="E87" s="453"/>
      <c r="F87" s="454"/>
      <c r="G87" s="115" t="str">
        <f t="shared" si="3"/>
        <v xml:space="preserve">, </v>
      </c>
      <c r="H87" s="447"/>
    </row>
    <row r="88" spans="1:8">
      <c r="A88" s="141">
        <v>87</v>
      </c>
      <c r="B88" s="452"/>
      <c r="C88" s="452"/>
      <c r="D88" s="452"/>
      <c r="E88" s="453"/>
      <c r="F88" s="454"/>
      <c r="G88" s="115" t="str">
        <f t="shared" si="3"/>
        <v xml:space="preserve">, </v>
      </c>
      <c r="H88" s="447"/>
    </row>
    <row r="89" spans="1:8">
      <c r="A89" s="141">
        <v>88</v>
      </c>
      <c r="B89" s="452"/>
      <c r="C89" s="452"/>
      <c r="D89" s="452"/>
      <c r="E89" s="453"/>
      <c r="F89" s="452"/>
      <c r="G89" s="115" t="str">
        <f t="shared" si="3"/>
        <v xml:space="preserve">, </v>
      </c>
      <c r="H89" s="447"/>
    </row>
    <row r="90" spans="1:8">
      <c r="A90" s="141">
        <v>89</v>
      </c>
      <c r="B90" s="452"/>
      <c r="C90" s="452"/>
      <c r="D90" s="452"/>
      <c r="E90" s="453"/>
      <c r="F90" s="452"/>
      <c r="G90" s="115" t="str">
        <f t="shared" si="3"/>
        <v xml:space="preserve">, </v>
      </c>
      <c r="H90" s="447"/>
    </row>
    <row r="91" spans="1:8">
      <c r="A91" s="141">
        <v>90</v>
      </c>
      <c r="B91" s="452"/>
      <c r="C91" s="452"/>
      <c r="D91" s="452"/>
      <c r="E91" s="453"/>
      <c r="F91" s="452"/>
      <c r="G91" s="115" t="str">
        <f t="shared" si="3"/>
        <v xml:space="preserve">, </v>
      </c>
      <c r="H91" s="447"/>
    </row>
    <row r="92" spans="1:8">
      <c r="A92" s="141">
        <v>91</v>
      </c>
      <c r="B92" s="452"/>
      <c r="C92" s="452"/>
      <c r="D92" s="452"/>
      <c r="E92" s="453"/>
      <c r="F92" s="454"/>
      <c r="G92" s="115" t="str">
        <f t="shared" si="3"/>
        <v xml:space="preserve">, </v>
      </c>
      <c r="H92" s="447"/>
    </row>
    <row r="93" spans="1:8">
      <c r="A93" s="141">
        <v>92</v>
      </c>
      <c r="B93" s="452"/>
      <c r="C93" s="452"/>
      <c r="D93" s="452"/>
      <c r="E93" s="453"/>
      <c r="F93" s="452"/>
      <c r="G93" s="115" t="str">
        <f t="shared" si="3"/>
        <v xml:space="preserve">, </v>
      </c>
      <c r="H93" s="447"/>
    </row>
    <row r="94" spans="1:8">
      <c r="A94" s="141">
        <v>93</v>
      </c>
      <c r="B94" s="452"/>
      <c r="C94" s="452"/>
      <c r="D94" s="452"/>
      <c r="E94" s="453"/>
      <c r="F94" s="452"/>
      <c r="G94" s="115" t="str">
        <f t="shared" si="3"/>
        <v xml:space="preserve">, </v>
      </c>
      <c r="H94" s="447"/>
    </row>
    <row r="95" spans="1:8">
      <c r="A95" s="141">
        <v>94</v>
      </c>
      <c r="B95" s="452"/>
      <c r="C95" s="452"/>
      <c r="D95" s="452"/>
      <c r="E95" s="453"/>
      <c r="F95" s="455"/>
      <c r="G95" s="115" t="str">
        <f t="shared" si="3"/>
        <v xml:space="preserve">, </v>
      </c>
      <c r="H95" s="448"/>
    </row>
    <row r="96" spans="1:8">
      <c r="A96" s="141">
        <v>95</v>
      </c>
      <c r="B96" s="452"/>
      <c r="C96" s="452"/>
      <c r="D96" s="452"/>
      <c r="E96" s="453"/>
      <c r="F96" s="455"/>
      <c r="G96" s="115" t="str">
        <f t="shared" si="3"/>
        <v xml:space="preserve">, </v>
      </c>
      <c r="H96" s="448"/>
    </row>
    <row r="97" spans="1:8">
      <c r="A97" s="141">
        <v>96</v>
      </c>
      <c r="B97" s="452"/>
      <c r="C97" s="452"/>
      <c r="D97" s="452"/>
      <c r="E97" s="453"/>
      <c r="F97" s="455"/>
      <c r="G97" s="115" t="str">
        <f t="shared" si="3"/>
        <v xml:space="preserve">, </v>
      </c>
      <c r="H97" s="448"/>
    </row>
    <row r="98" spans="1:8">
      <c r="A98" s="141">
        <v>97</v>
      </c>
      <c r="B98" s="452"/>
      <c r="C98" s="452"/>
      <c r="D98" s="452"/>
      <c r="E98" s="453"/>
      <c r="F98" s="455"/>
      <c r="G98" s="115" t="str">
        <f t="shared" si="3"/>
        <v xml:space="preserve">, </v>
      </c>
      <c r="H98" s="448"/>
    </row>
    <row r="99" spans="1:8">
      <c r="A99" s="141">
        <v>98</v>
      </c>
      <c r="B99" s="452"/>
      <c r="C99" s="452"/>
      <c r="D99" s="452"/>
      <c r="E99" s="453"/>
      <c r="F99" s="455"/>
      <c r="G99" s="115" t="str">
        <f t="shared" si="3"/>
        <v xml:space="preserve">, </v>
      </c>
      <c r="H99" s="448"/>
    </row>
    <row r="100" spans="1:8">
      <c r="A100" s="141">
        <v>99</v>
      </c>
      <c r="B100" s="452"/>
      <c r="C100" s="452"/>
      <c r="D100" s="452"/>
      <c r="E100" s="453"/>
      <c r="F100" s="455"/>
      <c r="G100" s="115" t="str">
        <f t="shared" si="3"/>
        <v xml:space="preserve">, </v>
      </c>
      <c r="H100" s="448"/>
    </row>
    <row r="101" spans="1:8">
      <c r="A101" s="141">
        <v>100</v>
      </c>
      <c r="B101" s="452"/>
      <c r="C101" s="452"/>
      <c r="D101" s="452"/>
      <c r="E101" s="453"/>
      <c r="F101" s="455"/>
      <c r="G101" s="115" t="str">
        <f t="shared" si="3"/>
        <v xml:space="preserve">, </v>
      </c>
      <c r="H101" s="448"/>
    </row>
    <row r="102" spans="1:8">
      <c r="A102" s="141">
        <v>101</v>
      </c>
      <c r="B102" s="452"/>
      <c r="C102" s="452"/>
      <c r="D102" s="452"/>
      <c r="E102" s="453"/>
      <c r="F102" s="455"/>
      <c r="G102" s="115" t="str">
        <f t="shared" si="3"/>
        <v xml:space="preserve">, </v>
      </c>
      <c r="H102" s="448"/>
    </row>
    <row r="103" spans="1:8">
      <c r="A103" s="141">
        <v>102</v>
      </c>
      <c r="B103" s="452"/>
      <c r="C103" s="452"/>
      <c r="D103" s="452"/>
      <c r="E103" s="453"/>
      <c r="F103" s="455"/>
      <c r="G103" s="115" t="str">
        <f t="shared" ref="G103:G109" si="4">CONCATENATE(C103,", ",D103)</f>
        <v xml:space="preserve">, </v>
      </c>
      <c r="H103" s="448"/>
    </row>
    <row r="104" spans="1:8">
      <c r="A104" s="141">
        <v>103</v>
      </c>
      <c r="B104" s="452"/>
      <c r="C104" s="452"/>
      <c r="D104" s="452"/>
      <c r="E104" s="453"/>
      <c r="F104" s="455"/>
      <c r="G104" s="115" t="str">
        <f t="shared" si="4"/>
        <v xml:space="preserve">, </v>
      </c>
      <c r="H104" s="448"/>
    </row>
    <row r="105" spans="1:8">
      <c r="A105" s="141">
        <v>104</v>
      </c>
      <c r="B105" s="452"/>
      <c r="C105" s="452"/>
      <c r="D105" s="452"/>
      <c r="E105" s="453"/>
      <c r="F105" s="455"/>
      <c r="G105" s="115" t="str">
        <f t="shared" si="4"/>
        <v xml:space="preserve">, </v>
      </c>
      <c r="H105" s="448"/>
    </row>
    <row r="106" spans="1:8">
      <c r="A106" s="141">
        <v>105</v>
      </c>
      <c r="B106" s="452"/>
      <c r="C106" s="452"/>
      <c r="D106" s="452"/>
      <c r="E106" s="453"/>
      <c r="F106" s="455"/>
      <c r="G106" s="115" t="str">
        <f t="shared" si="4"/>
        <v xml:space="preserve">, </v>
      </c>
      <c r="H106" s="448"/>
    </row>
    <row r="107" spans="1:8">
      <c r="A107" s="141">
        <v>106</v>
      </c>
      <c r="B107" s="452"/>
      <c r="C107" s="452"/>
      <c r="D107" s="452"/>
      <c r="E107" s="453"/>
      <c r="F107" s="455"/>
      <c r="G107" s="115" t="str">
        <f t="shared" si="4"/>
        <v xml:space="preserve">, </v>
      </c>
      <c r="H107" s="448"/>
    </row>
    <row r="108" spans="1:8">
      <c r="A108" s="141">
        <v>107</v>
      </c>
      <c r="B108" s="452"/>
      <c r="C108" s="452"/>
      <c r="D108" s="452"/>
      <c r="E108" s="453"/>
      <c r="F108" s="455"/>
      <c r="G108" s="115" t="str">
        <f t="shared" si="4"/>
        <v xml:space="preserve">, </v>
      </c>
      <c r="H108" s="448"/>
    </row>
    <row r="109" spans="1:8">
      <c r="A109" s="141">
        <v>108</v>
      </c>
      <c r="B109" s="452"/>
      <c r="C109" s="452"/>
      <c r="D109" s="452"/>
      <c r="E109" s="453"/>
      <c r="F109" s="455"/>
      <c r="G109" s="115" t="str">
        <f t="shared" si="4"/>
        <v xml:space="preserve">, </v>
      </c>
      <c r="H109" s="448"/>
    </row>
    <row r="110" spans="1:8">
      <c r="A110" s="141">
        <v>109</v>
      </c>
      <c r="B110" s="452"/>
      <c r="C110" s="452"/>
      <c r="D110" s="452"/>
      <c r="E110" s="453"/>
      <c r="F110" s="455"/>
      <c r="G110" s="115" t="str">
        <f>CONCATENATE(C110,", ",D110)</f>
        <v xml:space="preserve">, </v>
      </c>
      <c r="H110" s="448"/>
    </row>
    <row r="111" spans="1:8" ht="13.5" thickBot="1">
      <c r="A111" s="142">
        <v>110</v>
      </c>
      <c r="B111" s="456"/>
      <c r="C111" s="456"/>
      <c r="D111" s="456"/>
      <c r="E111" s="457"/>
      <c r="F111" s="456"/>
      <c r="G111" s="143" t="str">
        <f>CONCATENATE(C111,", ",D111)</f>
        <v xml:space="preserve">, </v>
      </c>
      <c r="H111" s="449"/>
    </row>
  </sheetData>
  <phoneticPr fontId="13" type="noConversion"/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3"/>
  <dimension ref="A1:M66"/>
  <sheetViews>
    <sheetView showGridLines="0" workbookViewId="0">
      <selection activeCell="I39" sqref="I39"/>
    </sheetView>
  </sheetViews>
  <sheetFormatPr baseColWidth="10" defaultRowHeight="12.75"/>
  <cols>
    <col min="1" max="1" width="5.5703125" style="106" bestFit="1" customWidth="1"/>
    <col min="2" max="2" width="22.7109375" style="18" customWidth="1"/>
    <col min="3" max="4" width="11.85546875" style="18" customWidth="1"/>
    <col min="5" max="5" width="4" style="18" customWidth="1"/>
    <col min="6" max="8" width="3.7109375" style="18" customWidth="1"/>
    <col min="9" max="9" width="5.7109375" style="18" customWidth="1"/>
    <col min="10" max="10" width="4.42578125" style="18" customWidth="1"/>
    <col min="11" max="11" width="1.7109375" style="18" customWidth="1"/>
    <col min="12" max="12" width="4.42578125" style="18" customWidth="1"/>
    <col min="13" max="13" width="2.28515625" style="18" customWidth="1"/>
    <col min="14" max="16384" width="11.42578125" style="18"/>
  </cols>
  <sheetData>
    <row r="1" spans="1:13" ht="19.5" customHeight="1">
      <c r="A1" s="535" t="str">
        <f>'1'!A1</f>
        <v>Ergebnisliste (Bezirksliga Staffel 2)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</row>
    <row r="2" spans="1:13" ht="19.5" customHeight="1">
      <c r="A2" s="535" t="str">
        <f>'1'!A2</f>
        <v>1. Spieltag - 02.04.2017 in GM-Hütte</v>
      </c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</row>
    <row r="3" spans="1:13" ht="19.5" customHeight="1">
      <c r="A3" s="536" t="str">
        <f>'1'!A3</f>
        <v>Abteilung 1</v>
      </c>
      <c r="B3" s="536"/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</row>
    <row r="4" spans="1:13" ht="19.5" customHeight="1">
      <c r="A4" s="285"/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</row>
    <row r="5" spans="1:13" ht="19.5" customHeight="1">
      <c r="A5" s="285"/>
      <c r="B5" s="302" t="str">
        <f>'1'!C4</f>
        <v>Vereinsmannschaft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</row>
    <row r="6" spans="1:13" ht="4.5" customHeight="1">
      <c r="A6" s="103"/>
      <c r="B6" s="50"/>
      <c r="C6" s="50"/>
      <c r="D6" s="50"/>
      <c r="E6" s="50"/>
      <c r="F6" s="50"/>
      <c r="G6" s="50"/>
      <c r="H6" s="50"/>
      <c r="I6" s="50"/>
      <c r="J6" s="50"/>
      <c r="K6" s="47"/>
      <c r="L6" s="47"/>
      <c r="M6" s="47"/>
    </row>
    <row r="7" spans="1:13" s="20" customFormat="1" ht="24" customHeight="1">
      <c r="A7" s="104" t="s">
        <v>10</v>
      </c>
      <c r="B7" s="46" t="str">
        <f>'1.Mannschaft'!A1</f>
        <v>VfB Osnabrück I</v>
      </c>
      <c r="C7" s="46"/>
      <c r="D7" s="46"/>
      <c r="E7" s="303"/>
      <c r="F7" s="303"/>
      <c r="G7" s="303"/>
      <c r="H7" s="303"/>
      <c r="I7" s="46">
        <f>'1'!F6</f>
        <v>8</v>
      </c>
      <c r="J7" s="46" t="s">
        <v>80</v>
      </c>
      <c r="K7" s="304"/>
      <c r="L7" s="304"/>
      <c r="M7" s="15"/>
    </row>
    <row r="8" spans="1:13" ht="4.5" customHeight="1">
      <c r="A8" s="49"/>
      <c r="B8" s="45"/>
      <c r="C8" s="45"/>
      <c r="D8" s="45"/>
      <c r="E8" s="45"/>
      <c r="F8" s="45"/>
      <c r="G8" s="45"/>
      <c r="H8" s="45"/>
      <c r="I8" s="45"/>
      <c r="J8" s="47"/>
      <c r="K8" s="47"/>
      <c r="L8" s="47"/>
      <c r="M8" s="47"/>
    </row>
    <row r="9" spans="1:13" s="20" customFormat="1" ht="18" customHeight="1">
      <c r="A9" s="90" t="s">
        <v>10</v>
      </c>
      <c r="B9" s="91" t="str">
        <f>IF(SUM('1.Mannschaft'!$B$28:$E$28)&lt;'Info Turnier'!$B$2,'1.Mannschaft'!$B$5,"")</f>
        <v>Zschäpe, Jens-Bob</v>
      </c>
      <c r="C9" s="92" t="str">
        <f>IF(SUM('1.Mannschaft'!$B$28:$E$28)&lt;'Info Turnier'!$B$2,'1.Mannschaft'!$B$6,"")</f>
        <v>Sm2</v>
      </c>
      <c r="D9" s="92">
        <f>IF(SUM('1.Mannschaft'!$B$28:$E$28)&lt;'Info Turnier'!$B$2,'1.Mannschaft'!$B$4,"")</f>
        <v>37751</v>
      </c>
      <c r="E9" s="91" t="str">
        <f>IF(M1A!B26&gt;0,M1A!B26,"")</f>
        <v/>
      </c>
      <c r="F9" s="91">
        <f>IF(M1A!C26&gt;0,M1A!C26,"")</f>
        <v>27</v>
      </c>
      <c r="G9" s="91">
        <f>IF(M1A!D26&gt;0,M1A!D26,"")</f>
        <v>29</v>
      </c>
      <c r="H9" s="91" t="str">
        <f>IF(M1A!E26&gt;0,M1A!E26,"")</f>
        <v/>
      </c>
      <c r="I9" s="93">
        <f>IF(SUM(E9:H9)&gt;0,SUM(E9:H9),"")</f>
        <v>56</v>
      </c>
      <c r="J9" s="533">
        <f>IF(SUM(E9:H9)&gt;0,I9/COUNT(E9:H9),"")</f>
        <v>28</v>
      </c>
      <c r="K9" s="533"/>
      <c r="L9" s="533"/>
      <c r="M9" s="15"/>
    </row>
    <row r="10" spans="1:13" s="20" customFormat="1" ht="18" customHeight="1">
      <c r="A10" s="97" t="s">
        <v>11</v>
      </c>
      <c r="B10" s="98" t="str">
        <f>IF(SUM('1.Mannschaft'!$F$28:$I$28)&lt;'Info Turnier'!$B$2,'1.Mannschaft'!$F$5,"")</f>
        <v>Vennemann, Dirk</v>
      </c>
      <c r="C10" s="99" t="str">
        <f>IF(SUM('1.Mannschaft'!$F$28:$I$28)&lt;'Info Turnier'!$B$2,'1.Mannschaft'!$F$6,"")</f>
        <v>Sm1</v>
      </c>
      <c r="D10" s="99">
        <f>IF(SUM('1.Mannschaft'!$F$28:$I$28)&lt;'Info Turnier'!$B$2,'1.Mannschaft'!$F$4,"")</f>
        <v>48946</v>
      </c>
      <c r="E10" s="98">
        <f>IF(M1A!F26&gt;0,M1A!F26,"")</f>
        <v>29</v>
      </c>
      <c r="F10" s="98">
        <f>IF(M1A!G26&gt;0,M1A!G26,"")</f>
        <v>27</v>
      </c>
      <c r="G10" s="98">
        <f>IF(M1A!H26&gt;0,M1A!H26,"")</f>
        <v>29</v>
      </c>
      <c r="H10" s="98" t="str">
        <f>IF(M1A!I26&gt;0,M1A!I26,"")</f>
        <v/>
      </c>
      <c r="I10" s="93">
        <f t="shared" ref="I10:I15" si="0">IF(SUM(E10:H10)&gt;0,SUM(E10:H10),"")</f>
        <v>85</v>
      </c>
      <c r="J10" s="533">
        <f t="shared" ref="J10:J15" si="1">IF(SUM(E10:H10)&gt;0,I10/COUNT(E10:H10),"")</f>
        <v>28.333333333333332</v>
      </c>
      <c r="K10" s="533"/>
      <c r="L10" s="533"/>
      <c r="M10" s="15"/>
    </row>
    <row r="11" spans="1:13" s="20" customFormat="1" ht="18" customHeight="1">
      <c r="A11" s="97" t="s">
        <v>12</v>
      </c>
      <c r="B11" s="98" t="str">
        <f>IF(SUM('1.Mannschaft'!$J$28:$M$28)&lt;'Info Turnier'!$B$2,'1.Mannschaft'!$J$5,"")</f>
        <v>Zschäpe, Ruth Friederike</v>
      </c>
      <c r="C11" s="99" t="str">
        <f>IF(SUM('1.Mannschaft'!$J$28:$M$28)&lt;'Info Turnier'!$B$2,'1.Mannschaft'!$J$6,"")</f>
        <v>D</v>
      </c>
      <c r="D11" s="99">
        <f>IF(SUM('1.Mannschaft'!$J$28:$M$28)&lt;'Info Turnier'!$B$2,'1.Mannschaft'!$J$4,"")</f>
        <v>37750</v>
      </c>
      <c r="E11" s="98">
        <f>IF(M1A!J26&gt;0,M1A!J26,"")</f>
        <v>30</v>
      </c>
      <c r="F11" s="98" t="str">
        <f>IF(M1A!K26&gt;0,M1A!K26,"")</f>
        <v/>
      </c>
      <c r="G11" s="98">
        <f>IF(M1A!L26&gt;0,M1A!L26,"")</f>
        <v>29</v>
      </c>
      <c r="H11" s="98" t="str">
        <f>IF(M1A!M26&gt;0,M1A!M26,"")</f>
        <v/>
      </c>
      <c r="I11" s="93">
        <f t="shared" si="0"/>
        <v>59</v>
      </c>
      <c r="J11" s="533">
        <f t="shared" si="1"/>
        <v>29.5</v>
      </c>
      <c r="K11" s="533"/>
      <c r="L11" s="533"/>
      <c r="M11" s="15"/>
    </row>
    <row r="12" spans="1:13" s="20" customFormat="1" ht="18" customHeight="1">
      <c r="A12" s="97" t="s">
        <v>13</v>
      </c>
      <c r="B12" s="98" t="str">
        <f>IF(SUM('1.Mannschaft'!$N$28:$Q$28)&lt;'Info Turnier'!$B$2,'1.Mannschaft'!$N$5,"")</f>
        <v>Dunker, Sven</v>
      </c>
      <c r="C12" s="99" t="str">
        <f>IF(SUM('1.Mannschaft'!$N$28:$Q$28)&lt;'Info Turnier'!$B$2,'1.Mannschaft'!$N$6,"")</f>
        <v>H</v>
      </c>
      <c r="D12" s="99">
        <f>IF(SUM('1.Mannschaft'!$N$28:$Q$28)&lt;'Info Turnier'!$B$2,'1.Mannschaft'!$N$4,"")</f>
        <v>37832</v>
      </c>
      <c r="E12" s="98">
        <f>IF(M1A!N26&gt;0,M1A!N26,"")</f>
        <v>29</v>
      </c>
      <c r="F12" s="98">
        <f>IF(M1A!O26&gt;0,M1A!O26,"")</f>
        <v>25</v>
      </c>
      <c r="G12" s="98" t="str">
        <f>IF(M1A!P26&gt;0,M1A!P26,"")</f>
        <v/>
      </c>
      <c r="H12" s="98" t="str">
        <f>IF(M1A!Q26&gt;0,M1A!Q26,"")</f>
        <v/>
      </c>
      <c r="I12" s="93">
        <f t="shared" si="0"/>
        <v>54</v>
      </c>
      <c r="J12" s="533">
        <f t="shared" si="1"/>
        <v>27</v>
      </c>
      <c r="K12" s="533"/>
      <c r="L12" s="533"/>
      <c r="M12" s="15"/>
    </row>
    <row r="13" spans="1:13" s="20" customFormat="1" ht="18" customHeight="1">
      <c r="A13" s="97" t="s">
        <v>14</v>
      </c>
      <c r="B13" s="98" t="str">
        <f>IF(SUM('1.Mannschaft'!$R$28:$U$28)&lt;'Info Turnier'!$B$2,'1.Mannschaft'!$R$5,"")</f>
        <v>Dettmer, Peter</v>
      </c>
      <c r="C13" s="99" t="str">
        <f>IF(SUM('1.Mannschaft'!$R$28:$U$28)&lt;'Info Turnier'!$B$2,'1.Mannschaft'!$R$6,"")</f>
        <v>Sm1</v>
      </c>
      <c r="D13" s="99">
        <f>IF(SUM('1.Mannschaft'!$R$28:$U$28)&lt;'Info Turnier'!$B$2,'1.Mannschaft'!$R$4,"")</f>
        <v>196</v>
      </c>
      <c r="E13" s="98">
        <f>IF(M1A!R26&gt;0,M1A!R26,"")</f>
        <v>27</v>
      </c>
      <c r="F13" s="98">
        <f>IF(M1A!S26&gt;0,M1A!S26,"")</f>
        <v>25</v>
      </c>
      <c r="G13" s="98">
        <f>IF(M1A!T26&gt;0,M1A!T26,"")</f>
        <v>29</v>
      </c>
      <c r="H13" s="98" t="str">
        <f>IF(M1A!U26&gt;0,M1A!U26,"")</f>
        <v/>
      </c>
      <c r="I13" s="93">
        <f t="shared" si="0"/>
        <v>81</v>
      </c>
      <c r="J13" s="533">
        <f t="shared" si="1"/>
        <v>27</v>
      </c>
      <c r="K13" s="533"/>
      <c r="L13" s="533"/>
      <c r="M13" s="15"/>
    </row>
    <row r="14" spans="1:13" s="20" customFormat="1" ht="18" customHeight="1">
      <c r="A14" s="97" t="s">
        <v>15</v>
      </c>
      <c r="B14" s="98" t="str">
        <f>IF(SUM('1.Mannschaft'!$V$28:$Y$28)&lt;'Info Turnier'!$B$2,'1.Mannschaft'!$V$5,"")</f>
        <v/>
      </c>
      <c r="C14" s="99" t="str">
        <f>IF(SUM('1.Mannschaft'!$V$28:$Y$28)&lt;'Info Turnier'!$B$2,'1.Mannschaft'!$V$6,"")</f>
        <v/>
      </c>
      <c r="D14" s="99" t="str">
        <f>IF(SUM('1.Mannschaft'!$V$28:$Y$28)&lt;'Info Turnier'!$B$2,'1.Mannschaft'!$V$4,"")</f>
        <v/>
      </c>
      <c r="E14" s="98" t="str">
        <f>IF(M1A!V26&gt;0,M1A!V26,"")</f>
        <v/>
      </c>
      <c r="F14" s="98" t="str">
        <f>IF(M1A!W26&gt;0,M1A!W26,"")</f>
        <v/>
      </c>
      <c r="G14" s="98" t="str">
        <f>IF(M1A!X26&gt;0,M1A!X26,"")</f>
        <v/>
      </c>
      <c r="H14" s="98" t="str">
        <f>IF(M1A!Y26&gt;0,M1A!Y26,"")</f>
        <v/>
      </c>
      <c r="I14" s="93" t="str">
        <f t="shared" si="0"/>
        <v/>
      </c>
      <c r="J14" s="533" t="str">
        <f t="shared" si="1"/>
        <v/>
      </c>
      <c r="K14" s="533"/>
      <c r="L14" s="533"/>
      <c r="M14" s="15"/>
    </row>
    <row r="15" spans="1:13" s="20" customFormat="1" ht="18" customHeight="1">
      <c r="A15" s="97" t="s">
        <v>32</v>
      </c>
      <c r="B15" s="98" t="str">
        <f>IF(SUM('1.Mannschaft'!$Z$28:$AC$28)&lt;'Info Turnier'!$B$2,'1.Mannschaft'!$Z$5,"")</f>
        <v/>
      </c>
      <c r="C15" s="99" t="str">
        <f>IF(SUM('1.Mannschaft'!$Z$28:$AC$28)&lt;'Info Turnier'!$B$2,'1.Mannschaft'!$Z$6,"")</f>
        <v/>
      </c>
      <c r="D15" s="99" t="str">
        <f>IF(SUM('1.Mannschaft'!$Z$28:$AC$28)&lt;'Info Turnier'!$B$2,'1.Mannschaft'!$Z$4,"")</f>
        <v/>
      </c>
      <c r="E15" s="98" t="str">
        <f>IF(M1A!Z26&gt;0,M1A!Z26,"")</f>
        <v/>
      </c>
      <c r="F15" s="98" t="str">
        <f>IF(M1A!AA26&gt;0,M1A!AA26,"")</f>
        <v/>
      </c>
      <c r="G15" s="98" t="str">
        <f>IF(M1A!AB26&gt;0,M1A!AB26,"")</f>
        <v/>
      </c>
      <c r="H15" s="98" t="str">
        <f>IF(M1A!AC26&gt;0,M1A!AC26,"")</f>
        <v/>
      </c>
      <c r="I15" s="93" t="str">
        <f t="shared" si="0"/>
        <v/>
      </c>
      <c r="J15" s="533" t="str">
        <f t="shared" si="1"/>
        <v/>
      </c>
      <c r="K15" s="533"/>
      <c r="L15" s="533"/>
      <c r="M15" s="15"/>
    </row>
    <row r="16" spans="1:13" s="20" customFormat="1" ht="18" customHeight="1">
      <c r="A16" s="97"/>
      <c r="B16" s="98" t="s">
        <v>95</v>
      </c>
      <c r="C16" s="99"/>
      <c r="D16" s="99"/>
      <c r="E16" s="98" t="str">
        <f>IF(SUM('1.Mannschaft'!B27,'1.Mannschaft'!F27,'1.Mannschaft'!J27,'1.Mannschaft'!N27,'1.Mannschaft'!R27,'1.Mannschaft'!V27)&gt;0,SUM('1.Mannschaft'!B27,'1.Mannschaft'!F27,'1.Mannschaft'!J27,'1.Mannschaft'!N27,'1.Mannschaft'!R27,'1.Mannschaft'!V27),"")</f>
        <v/>
      </c>
      <c r="F16" s="98" t="str">
        <f>IF(SUM('1.Mannschaft'!C27,'1.Mannschaft'!G27,'1.Mannschaft'!K27,'1.Mannschaft'!O27,'1.Mannschaft'!S27,'1.Mannschaft'!W27)&gt;0,SUM('1.Mannschaft'!C27,'1.Mannschaft'!G27,'1.Mannschaft'!K27,'1.Mannschaft'!O27,'1.Mannschaft'!S27,'1.Mannschaft'!W27),"")</f>
        <v/>
      </c>
      <c r="G16" s="98" t="str">
        <f>IF(SUM('1.Mannschaft'!D27,'1.Mannschaft'!H27,'1.Mannschaft'!L27,'1.Mannschaft'!P27,'1.Mannschaft'!T27,'1.Mannschaft'!X27)&gt;0,SUM('1.Mannschaft'!D27,'1.Mannschaft'!H27,'1.Mannschaft'!L27,'1.Mannschaft'!P27,'1.Mannschaft'!T27,'1.Mannschaft'!X27),"")</f>
        <v/>
      </c>
      <c r="H16" s="98" t="str">
        <f>IF(SUM('1.Mannschaft'!E27,'1.Mannschaft'!I27,'1.Mannschaft'!M27,'1.Mannschaft'!Q27,'1.Mannschaft'!U27,'1.Mannschaft'!Y27)&gt;0,SUM('1.Mannschaft'!E27,'1.Mannschaft'!I27,'1.Mannschaft'!M27,'1.Mannschaft'!Q27,'1.Mannschaft'!U27,'1.Mannschaft'!Y27),"")</f>
        <v/>
      </c>
      <c r="I16" s="100"/>
      <c r="J16" s="314"/>
      <c r="K16" s="314"/>
      <c r="L16" s="314"/>
      <c r="M16" s="15"/>
    </row>
    <row r="17" spans="1:13" s="20" customFormat="1" ht="18" customHeight="1">
      <c r="A17" s="114"/>
      <c r="B17" s="115"/>
      <c r="C17" s="99"/>
      <c r="D17" s="99"/>
      <c r="E17" s="100">
        <f>SUM(E9:E16)</f>
        <v>115</v>
      </c>
      <c r="F17" s="100">
        <f>SUM(F9:F16)</f>
        <v>104</v>
      </c>
      <c r="G17" s="100">
        <f>SUM(G9:G16)</f>
        <v>116</v>
      </c>
      <c r="H17" s="100">
        <f>SUM(H9:H16)</f>
        <v>0</v>
      </c>
      <c r="I17" s="100">
        <f>SUM(E17:H17)</f>
        <v>335</v>
      </c>
      <c r="J17" s="534">
        <f>I17/COUNT(E9:H15)</f>
        <v>27.916666666666668</v>
      </c>
      <c r="K17" s="534"/>
      <c r="L17" s="534"/>
      <c r="M17" s="15"/>
    </row>
    <row r="18" spans="1:13">
      <c r="A18" s="105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</row>
    <row r="19" spans="1:13" s="20" customFormat="1" ht="24" customHeight="1">
      <c r="A19" s="104" t="s">
        <v>11</v>
      </c>
      <c r="B19" s="46" t="str">
        <f>M2A!A1</f>
        <v>MC GM-Hütte</v>
      </c>
      <c r="C19" s="46"/>
      <c r="D19" s="46"/>
      <c r="E19" s="303"/>
      <c r="F19" s="303"/>
      <c r="G19" s="303"/>
      <c r="H19" s="303"/>
      <c r="I19" s="46">
        <f>'1'!F7</f>
        <v>6</v>
      </c>
      <c r="J19" s="46" t="s">
        <v>80</v>
      </c>
      <c r="K19" s="304"/>
      <c r="L19" s="304"/>
      <c r="M19" s="15"/>
    </row>
    <row r="20" spans="1:13" ht="4.5" customHeight="1">
      <c r="A20" s="49"/>
      <c r="B20" s="45"/>
      <c r="C20" s="45"/>
      <c r="D20" s="45"/>
      <c r="E20" s="45"/>
      <c r="F20" s="45"/>
      <c r="G20" s="45"/>
      <c r="H20" s="45"/>
      <c r="I20" s="45"/>
      <c r="J20" s="47"/>
      <c r="K20" s="47"/>
      <c r="L20" s="47"/>
      <c r="M20" s="47"/>
    </row>
    <row r="21" spans="1:13" s="20" customFormat="1" ht="18" customHeight="1">
      <c r="A21" s="90" t="s">
        <v>10</v>
      </c>
      <c r="B21" s="91" t="str">
        <f>IF(SUM('2.Mannschaft'!$B$28:$E$28)&lt;'Info Turnier'!$B$2,'2.Mannschaft'!$B$5,"")</f>
        <v>Stallkamp, Andreas</v>
      </c>
      <c r="C21" s="92" t="str">
        <f>IF(SUM('2.Mannschaft'!$B$28:$E$28)&lt;'Info Turnier'!$B$2,'2.Mannschaft'!$B$6,"")</f>
        <v>Sm1</v>
      </c>
      <c r="D21" s="92">
        <f>IF(SUM('2.Mannschaft'!$B$28:$E$28)&lt;'Info Turnier'!$B$2,'2.Mannschaft'!$B$4,"")</f>
        <v>66606</v>
      </c>
      <c r="E21" s="91">
        <f>IF(M2A!B26&gt;0,M2A!B26,"")</f>
        <v>30</v>
      </c>
      <c r="F21" s="91">
        <f>IF(M2A!C26&gt;0,M2A!C26,"")</f>
        <v>29</v>
      </c>
      <c r="G21" s="91">
        <f>IF(M2A!D26&gt;0,M2A!D26,"")</f>
        <v>29</v>
      </c>
      <c r="H21" s="91" t="str">
        <f>IF(M2A!E26&gt;0,M2A!E26,"")</f>
        <v/>
      </c>
      <c r="I21" s="93">
        <f>IF(SUM(E21:H21)&gt;0,SUM(E21:H21),"")</f>
        <v>88</v>
      </c>
      <c r="J21" s="533">
        <f>IF(SUM(E21:H21)&gt;0,I21/COUNT(E21:H21),"")</f>
        <v>29.333333333333332</v>
      </c>
      <c r="K21" s="533"/>
      <c r="L21" s="533"/>
      <c r="M21" s="15"/>
    </row>
    <row r="22" spans="1:13" s="20" customFormat="1" ht="18" customHeight="1">
      <c r="A22" s="97" t="s">
        <v>11</v>
      </c>
      <c r="B22" s="98" t="str">
        <f>IF(SUM('2.Mannschaft'!$F$28:$I$28)&lt;'Info Turnier'!$B$2,'2.Mannschaft'!$F$5,"")</f>
        <v/>
      </c>
      <c r="C22" s="99" t="str">
        <f>IF(SUM('2.Mannschaft'!$F$28:$I$28)&lt;'Info Turnier'!$B$2,'2.Mannschaft'!$F$6,"")</f>
        <v/>
      </c>
      <c r="D22" s="99" t="str">
        <f>IF(SUM('2.Mannschaft'!$F$28:$I$28)&lt;'Info Turnier'!$B$2,'2.Mannschaft'!$F$4,"")</f>
        <v/>
      </c>
      <c r="E22" s="98" t="str">
        <f>IF(M2A!F26&gt;0,M2A!F26,"")</f>
        <v/>
      </c>
      <c r="F22" s="98" t="str">
        <f>IF(M2A!G26&gt;0,M2A!G26,"")</f>
        <v/>
      </c>
      <c r="G22" s="98" t="str">
        <f>IF(M2A!H26&gt;0,M2A!H26,"")</f>
        <v/>
      </c>
      <c r="H22" s="98" t="str">
        <f>IF(M2A!I26&gt;0,M2A!I26,"")</f>
        <v/>
      </c>
      <c r="I22" s="93" t="str">
        <f t="shared" ref="I22:I27" si="2">IF(SUM(E22:H22)&gt;0,SUM(E22:H22),"")</f>
        <v/>
      </c>
      <c r="J22" s="533" t="str">
        <f t="shared" ref="J22:J27" si="3">IF(SUM(E22:H22)&gt;0,I22/COUNT(E22:H22),"")</f>
        <v/>
      </c>
      <c r="K22" s="533"/>
      <c r="L22" s="533"/>
      <c r="M22" s="15"/>
    </row>
    <row r="23" spans="1:13" s="20" customFormat="1" ht="18" customHeight="1">
      <c r="A23" s="97" t="s">
        <v>12</v>
      </c>
      <c r="B23" s="98" t="str">
        <f>IF(SUM('2.Mannschaft'!$J$28:$M$28)&lt;'Info Turnier'!$B$2,'2.Mannschaft'!$J$5,"")</f>
        <v>Louven, Hans</v>
      </c>
      <c r="C23" s="99" t="str">
        <f>IF(SUM('2.Mannschaft'!$J$28:$M$28)&lt;'Info Turnier'!$B$2,'2.Mannschaft'!$J$6,"")</f>
        <v>Sm1</v>
      </c>
      <c r="D23" s="99">
        <f>IF(SUM('2.Mannschaft'!$J$28:$M$28)&lt;'Info Turnier'!$B$2,'2.Mannschaft'!$J$4,"")</f>
        <v>66395</v>
      </c>
      <c r="E23" s="98">
        <f>IF(M2A!J26&gt;0,M2A!J26,"")</f>
        <v>31</v>
      </c>
      <c r="F23" s="98">
        <f>IF(M2A!K26&gt;0,M2A!K26,"")</f>
        <v>29</v>
      </c>
      <c r="G23" s="98">
        <f>IF(M2A!L26&gt;0,M2A!L26,"")</f>
        <v>27</v>
      </c>
      <c r="H23" s="98" t="str">
        <f>IF(M2A!M26&gt;0,M2A!M26,"")</f>
        <v/>
      </c>
      <c r="I23" s="93">
        <f t="shared" si="2"/>
        <v>87</v>
      </c>
      <c r="J23" s="533">
        <f t="shared" si="3"/>
        <v>29</v>
      </c>
      <c r="K23" s="533"/>
      <c r="L23" s="533"/>
      <c r="M23" s="15"/>
    </row>
    <row r="24" spans="1:13" s="20" customFormat="1" ht="18" customHeight="1">
      <c r="A24" s="97" t="s">
        <v>13</v>
      </c>
      <c r="B24" s="98" t="str">
        <f>IF(SUM('2.Mannschaft'!$N$28:$Q$28)&lt;'Info Turnier'!$B$2,'2.Mannschaft'!$N$5,"")</f>
        <v>Pfeffer, Reinhard</v>
      </c>
      <c r="C24" s="99" t="str">
        <f>IF(SUM('2.Mannschaft'!$N$28:$Q$28)&lt;'Info Turnier'!$B$2,'2.Mannschaft'!$N$6,"")</f>
        <v>Sm2</v>
      </c>
      <c r="D24" s="99">
        <f>IF(SUM('2.Mannschaft'!$N$28:$Q$28)&lt;'Info Turnier'!$B$2,'2.Mannschaft'!$N$4,"")</f>
        <v>66167</v>
      </c>
      <c r="E24" s="98">
        <f>IF(M2A!N26&gt;0,M2A!N26,"")</f>
        <v>33</v>
      </c>
      <c r="F24" s="98">
        <f>IF(M2A!O26&gt;0,M2A!O26,"")</f>
        <v>34</v>
      </c>
      <c r="G24" s="98">
        <f>IF(M2A!P26&gt;0,M2A!P26,"")</f>
        <v>31</v>
      </c>
      <c r="H24" s="98" t="str">
        <f>IF(M2A!Q26&gt;0,M2A!Q26,"")</f>
        <v/>
      </c>
      <c r="I24" s="93">
        <f t="shared" si="2"/>
        <v>98</v>
      </c>
      <c r="J24" s="533">
        <f t="shared" si="3"/>
        <v>32.666666666666664</v>
      </c>
      <c r="K24" s="533"/>
      <c r="L24" s="533"/>
      <c r="M24" s="15"/>
    </row>
    <row r="25" spans="1:13" s="20" customFormat="1" ht="18" customHeight="1">
      <c r="A25" s="97" t="s">
        <v>14</v>
      </c>
      <c r="B25" s="98" t="str">
        <f>IF(SUM('2.Mannschaft'!$R$28:$U$28)&lt;'Info Turnier'!$B$2,'2.Mannschaft'!$R$5,"")</f>
        <v>Beneking, Erwin</v>
      </c>
      <c r="C25" s="99" t="str">
        <f>IF(SUM('2.Mannschaft'!$R$28:$U$28)&lt;'Info Turnier'!$B$2,'2.Mannschaft'!$R$6,"")</f>
        <v>Sm2</v>
      </c>
      <c r="D25" s="99">
        <f>IF(SUM('2.Mannschaft'!$R$28:$U$28)&lt;'Info Turnier'!$B$2,'2.Mannschaft'!$R$4,"")</f>
        <v>183</v>
      </c>
      <c r="E25" s="98">
        <f>IF(M2A!R26&gt;0,M2A!R26,"")</f>
        <v>26</v>
      </c>
      <c r="F25" s="98">
        <f>IF(M2A!S26&gt;0,M2A!S26,"")</f>
        <v>25</v>
      </c>
      <c r="G25" s="98">
        <f>IF(M2A!T26&gt;0,M2A!T26,"")</f>
        <v>26</v>
      </c>
      <c r="H25" s="98" t="str">
        <f>IF(M2A!U26&gt;0,M2A!U26,"")</f>
        <v/>
      </c>
      <c r="I25" s="93">
        <f t="shared" si="2"/>
        <v>77</v>
      </c>
      <c r="J25" s="533">
        <f t="shared" si="3"/>
        <v>25.666666666666668</v>
      </c>
      <c r="K25" s="533"/>
      <c r="L25" s="533"/>
      <c r="M25" s="15"/>
    </row>
    <row r="26" spans="1:13" s="20" customFormat="1" ht="18" customHeight="1">
      <c r="A26" s="97" t="s">
        <v>15</v>
      </c>
      <c r="B26" s="98" t="str">
        <f>IF(SUM('2.Mannschaft'!$V$28:$Y$28)&lt;'Info Turnier'!$B$2,'2.Mannschaft'!$V$5,"")</f>
        <v/>
      </c>
      <c r="C26" s="99" t="str">
        <f>IF(SUM('2.Mannschaft'!$V$28:$Y$28)&lt;'Info Turnier'!$B$2,'2.Mannschaft'!$V$6,"")</f>
        <v/>
      </c>
      <c r="D26" s="99" t="str">
        <f>IF(SUM('2.Mannschaft'!$V$28:$Y$28)&lt;'Info Turnier'!$B$2,'2.Mannschaft'!$V$4,"")</f>
        <v/>
      </c>
      <c r="E26" s="98" t="str">
        <f>IF(M2A!V26&gt;0,M2A!V26,"")</f>
        <v/>
      </c>
      <c r="F26" s="98" t="str">
        <f>IF(M2A!W26&gt;0,M2A!W26,"")</f>
        <v/>
      </c>
      <c r="G26" s="98" t="str">
        <f>IF(M2A!X26&gt;0,M2A!X26,"")</f>
        <v/>
      </c>
      <c r="H26" s="98" t="str">
        <f>IF(M2A!Y26&gt;0,M2A!Y26,"")</f>
        <v/>
      </c>
      <c r="I26" s="93" t="str">
        <f t="shared" si="2"/>
        <v/>
      </c>
      <c r="J26" s="533" t="str">
        <f t="shared" si="3"/>
        <v/>
      </c>
      <c r="K26" s="533"/>
      <c r="L26" s="533"/>
      <c r="M26" s="15"/>
    </row>
    <row r="27" spans="1:13" s="20" customFormat="1" ht="18" customHeight="1">
      <c r="A27" s="97" t="s">
        <v>32</v>
      </c>
      <c r="B27" s="98" t="str">
        <f>IF(SUM('2.Mannschaft'!$Z$28:$AC$28)&lt;'Info Turnier'!$B$2,'2.Mannschaft'!$Z$5,"")</f>
        <v/>
      </c>
      <c r="C27" s="99" t="str">
        <f>IF(SUM('2.Mannschaft'!$Z$28:$AC$28)&lt;'Info Turnier'!$B$2,'2.Mannschaft'!$Z$6,"")</f>
        <v/>
      </c>
      <c r="D27" s="99" t="str">
        <f>IF(SUM('2.Mannschaft'!$Z$28:$AC$28)&lt;'Info Turnier'!$B$2,'2.Mannschaft'!$Z$4,"")</f>
        <v/>
      </c>
      <c r="E27" s="98" t="str">
        <f>IF(M2A!Z26&gt;0,M2A!Z26,"")</f>
        <v/>
      </c>
      <c r="F27" s="98" t="str">
        <f>IF(M2A!AA26&gt;0,M2A!AA26,"")</f>
        <v/>
      </c>
      <c r="G27" s="98" t="str">
        <f>IF(M2A!AB26&gt;0,M2A!AB26,"")</f>
        <v/>
      </c>
      <c r="H27" s="98" t="str">
        <f>IF(M2A!AC26&gt;0,M2A!AC26,"")</f>
        <v/>
      </c>
      <c r="I27" s="93" t="str">
        <f t="shared" si="2"/>
        <v/>
      </c>
      <c r="J27" s="533" t="str">
        <f t="shared" si="3"/>
        <v/>
      </c>
      <c r="K27" s="533"/>
      <c r="L27" s="533"/>
      <c r="M27" s="15"/>
    </row>
    <row r="28" spans="1:13" s="20" customFormat="1" ht="18" customHeight="1">
      <c r="A28" s="97"/>
      <c r="B28" s="98" t="s">
        <v>95</v>
      </c>
      <c r="C28" s="99"/>
      <c r="D28" s="99"/>
      <c r="E28" s="98" t="str">
        <f>IF(SUM(M2A!B27,M2A!F27,M2A!J27,M2A!N27,M2A!R27,M2A!V27)&gt;0,SUM(M2A!B27,M2A!F27,M2A!J27,M2A!N27,M2A!R27,M2A!V27),"")</f>
        <v/>
      </c>
      <c r="F28" s="98" t="str">
        <f>IF(SUM(M2A!C27,M2A!G27,M2A!K27,M2A!O27,M2A!S27,M2A!W27)&gt;0,SUM(M2A!C27,M2A!G27,M2A!K27,M2A!O27,M2A!S27,M2A!W27),"")</f>
        <v/>
      </c>
      <c r="G28" s="98" t="str">
        <f>IF(SUM(M2A!D27,M2A!H27,M2A!L27,M2A!P27,M2A!T27,M2A!X27)&gt;0,SUM(M2A!D27,M2A!H27,M2A!L27,M2A!P27,M2A!T27,M2A!X27),"")</f>
        <v/>
      </c>
      <c r="H28" s="98" t="str">
        <f>IF(SUM(M2A!E27,M2A!I27,M2A!M27,M2A!Q27,M2A!U27,M2A!Y27)&gt;0,SUM(M2A!E27,M2A!I27,M2A!M27,M2A!Q27,M2A!U27,M2A!Y27),"")</f>
        <v/>
      </c>
      <c r="I28" s="100"/>
      <c r="J28" s="314"/>
      <c r="K28" s="314"/>
      <c r="L28" s="314"/>
      <c r="M28" s="15"/>
    </row>
    <row r="29" spans="1:13" s="20" customFormat="1" ht="18" customHeight="1">
      <c r="A29" s="114"/>
      <c r="B29" s="115"/>
      <c r="C29" s="99"/>
      <c r="D29" s="99"/>
      <c r="E29" s="100">
        <f>SUM(E21:E28)</f>
        <v>120</v>
      </c>
      <c r="F29" s="100">
        <f>SUM(F21:F28)</f>
        <v>117</v>
      </c>
      <c r="G29" s="100">
        <f>SUM(G21:G28)</f>
        <v>113</v>
      </c>
      <c r="H29" s="100">
        <f>SUM(H21:H28)</f>
        <v>0</v>
      </c>
      <c r="I29" s="100">
        <f>SUM(E29:H29)</f>
        <v>350</v>
      </c>
      <c r="J29" s="534">
        <f>I29/COUNT(E21:H27)</f>
        <v>29.166666666666668</v>
      </c>
      <c r="K29" s="534"/>
      <c r="L29" s="534"/>
      <c r="M29" s="15"/>
    </row>
    <row r="30" spans="1:13" ht="12.75" customHeight="1">
      <c r="A30" s="105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</row>
    <row r="31" spans="1:13" s="20" customFormat="1" ht="24" customHeight="1">
      <c r="A31" s="104" t="s">
        <v>12</v>
      </c>
      <c r="B31" s="46" t="str">
        <f>M3A!A1</f>
        <v>1. MGC Epe</v>
      </c>
      <c r="C31" s="46"/>
      <c r="D31" s="46"/>
      <c r="E31" s="303"/>
      <c r="F31" s="303"/>
      <c r="G31" s="303"/>
      <c r="H31" s="303"/>
      <c r="I31" s="46">
        <f>'1'!F8</f>
        <v>4</v>
      </c>
      <c r="J31" s="46" t="s">
        <v>80</v>
      </c>
      <c r="K31" s="304"/>
      <c r="L31" s="304"/>
      <c r="M31" s="15"/>
    </row>
    <row r="32" spans="1:13" ht="4.5" customHeight="1">
      <c r="A32" s="49"/>
      <c r="B32" s="45"/>
      <c r="C32" s="45"/>
      <c r="D32" s="45"/>
      <c r="E32" s="45"/>
      <c r="F32" s="45"/>
      <c r="G32" s="45"/>
      <c r="H32" s="45"/>
      <c r="I32" s="45"/>
      <c r="J32" s="47"/>
      <c r="K32" s="47"/>
      <c r="L32" s="47"/>
      <c r="M32" s="47"/>
    </row>
    <row r="33" spans="1:13" s="20" customFormat="1" ht="18" customHeight="1">
      <c r="A33" s="90" t="s">
        <v>10</v>
      </c>
      <c r="B33" s="91" t="str">
        <f>IF(SUM('3.Mannschaft'!$B$28:$E$28)&lt;'Info Turnier'!$B$2,'3.Mannschaft'!$B$5,"")</f>
        <v>Mönning, Richard</v>
      </c>
      <c r="C33" s="92" t="str">
        <f>IF(SUM('3.Mannschaft'!$B$28:$E$28)&lt;'Info Turnier'!$B$2,'3.Mannschaft'!$B$6,"")</f>
        <v>Sm1</v>
      </c>
      <c r="D33" s="92">
        <f>IF(SUM('3.Mannschaft'!$B$28:$E$28)&lt;'Info Turnier'!$B$2,'3.Mannschaft'!$B$4,"")</f>
        <v>26414</v>
      </c>
      <c r="E33" s="91">
        <f>IF(M3A!B26&gt;0,M3A!B26,"")</f>
        <v>32</v>
      </c>
      <c r="F33" s="91">
        <f>IF(M3A!C26&gt;0,M3A!C26,"")</f>
        <v>33</v>
      </c>
      <c r="G33" s="91">
        <f>IF(M3A!D26&gt;0,M3A!D26,"")</f>
        <v>31</v>
      </c>
      <c r="H33" s="91" t="str">
        <f>IF(M3A!E26&gt;0,M3A!E26,"")</f>
        <v/>
      </c>
      <c r="I33" s="93">
        <f>IF(SUM(E33:H33)&gt;0,SUM(E33:H33),"")</f>
        <v>96</v>
      </c>
      <c r="J33" s="533">
        <f>IF(SUM(E33:H33)&gt;0,I33/COUNT(E33:H33),"")</f>
        <v>32</v>
      </c>
      <c r="K33" s="533"/>
      <c r="L33" s="533"/>
      <c r="M33" s="15"/>
    </row>
    <row r="34" spans="1:13" s="20" customFormat="1" ht="18" customHeight="1">
      <c r="A34" s="97" t="s">
        <v>11</v>
      </c>
      <c r="B34" s="98" t="str">
        <f>IF(SUM('3.Mannschaft'!$F$28:$I$28)&lt;'Info Turnier'!$B$2,'3.Mannschaft'!$F$5,"")</f>
        <v>Wehmeyer, Markus</v>
      </c>
      <c r="C34" s="99" t="str">
        <f>IF(SUM('3.Mannschaft'!$F$28:$I$28)&lt;'Info Turnier'!$B$2,'3.Mannschaft'!$F$6,"")</f>
        <v>H</v>
      </c>
      <c r="D34" s="99">
        <f>IF(SUM('3.Mannschaft'!$F$28:$I$28)&lt;'Info Turnier'!$B$2,'3.Mannschaft'!$F$4,"")</f>
        <v>50935</v>
      </c>
      <c r="E34" s="98">
        <f>IF(M3A!F26&gt;0,M3A!F26,"")</f>
        <v>28</v>
      </c>
      <c r="F34" s="98">
        <f>IF(M3A!G26&gt;0,M3A!G26,"")</f>
        <v>28</v>
      </c>
      <c r="G34" s="98">
        <f>IF(M3A!H26&gt;0,M3A!H26,"")</f>
        <v>25</v>
      </c>
      <c r="H34" s="98" t="str">
        <f>IF(M3A!I26&gt;0,M3A!I26,"")</f>
        <v/>
      </c>
      <c r="I34" s="93">
        <f t="shared" ref="I34:I39" si="4">IF(SUM(E34:H34)&gt;0,SUM(E34:H34),"")</f>
        <v>81</v>
      </c>
      <c r="J34" s="533">
        <f t="shared" ref="J34:J39" si="5">IF(SUM(E34:H34)&gt;0,I34/COUNT(E34:H34),"")</f>
        <v>27</v>
      </c>
      <c r="K34" s="533"/>
      <c r="L34" s="533"/>
      <c r="M34" s="15"/>
    </row>
    <row r="35" spans="1:13" s="20" customFormat="1" ht="18" customHeight="1">
      <c r="A35" s="97" t="s">
        <v>12</v>
      </c>
      <c r="B35" s="98" t="str">
        <f>IF(SUM('3.Mannschaft'!$J$28:$M$28)&lt;'Info Turnier'!$B$2,'3.Mannschaft'!$J$5,"")</f>
        <v>Vielhauer, Peter</v>
      </c>
      <c r="C35" s="99" t="str">
        <f>IF(SUM('3.Mannschaft'!$J$28:$M$28)&lt;'Info Turnier'!$B$2,'3.Mannschaft'!$J$6,"")</f>
        <v>Sm1</v>
      </c>
      <c r="D35" s="99">
        <f>IF(SUM('3.Mannschaft'!$J$28:$M$28)&lt;'Info Turnier'!$B$2,'3.Mannschaft'!$J$4,"")</f>
        <v>36659</v>
      </c>
      <c r="E35" s="98">
        <f>IF(M3A!J26&gt;0,M3A!J26,"")</f>
        <v>28</v>
      </c>
      <c r="F35" s="98" t="str">
        <f>IF(M3A!K26&gt;0,M3A!K26,"")</f>
        <v/>
      </c>
      <c r="G35" s="98">
        <f>IF(M3A!L26&gt;0,M3A!L26,"")</f>
        <v>30</v>
      </c>
      <c r="H35" s="98" t="str">
        <f>IF(M3A!M26&gt;0,M3A!M26,"")</f>
        <v/>
      </c>
      <c r="I35" s="93">
        <f t="shared" si="4"/>
        <v>58</v>
      </c>
      <c r="J35" s="533">
        <f t="shared" si="5"/>
        <v>29</v>
      </c>
      <c r="K35" s="533"/>
      <c r="L35" s="533"/>
      <c r="M35" s="15"/>
    </row>
    <row r="36" spans="1:13" s="20" customFormat="1" ht="18" customHeight="1">
      <c r="A36" s="97" t="s">
        <v>13</v>
      </c>
      <c r="B36" s="98" t="str">
        <f>IF(SUM('3.Mannschaft'!$N$28:$Q$28)&lt;'Info Turnier'!$B$2,'3.Mannschaft'!$N$5,"")</f>
        <v>Schreiber, Udo</v>
      </c>
      <c r="C36" s="99" t="str">
        <f>IF(SUM('3.Mannschaft'!$N$28:$Q$28)&lt;'Info Turnier'!$B$2,'3.Mannschaft'!$N$6,"")</f>
        <v>Sm2</v>
      </c>
      <c r="D36" s="99">
        <f>IF(SUM('3.Mannschaft'!$N$28:$Q$28)&lt;'Info Turnier'!$B$2,'3.Mannschaft'!$N$4,"")</f>
        <v>66205</v>
      </c>
      <c r="E36" s="98">
        <f>IF(M3A!N26&gt;0,M3A!N26,"")</f>
        <v>29</v>
      </c>
      <c r="F36" s="98">
        <f>IF(M3A!O26&gt;0,M3A!O26,"")</f>
        <v>28</v>
      </c>
      <c r="G36" s="98" t="str">
        <f>IF(M3A!P26&gt;0,M3A!P26,"")</f>
        <v/>
      </c>
      <c r="H36" s="98" t="str">
        <f>IF(M3A!Q26&gt;0,M3A!Q26,"")</f>
        <v/>
      </c>
      <c r="I36" s="93">
        <f t="shared" si="4"/>
        <v>57</v>
      </c>
      <c r="J36" s="533">
        <f t="shared" si="5"/>
        <v>28.5</v>
      </c>
      <c r="K36" s="533"/>
      <c r="L36" s="533"/>
      <c r="M36" s="15"/>
    </row>
    <row r="37" spans="1:13" s="20" customFormat="1" ht="18" customHeight="1">
      <c r="A37" s="97" t="s">
        <v>14</v>
      </c>
      <c r="B37" s="98" t="str">
        <f>IF(SUM('3.Mannschaft'!$R$28:$U$28)&lt;'Info Turnier'!$B$2,'3.Mannschaft'!$R$5,"")</f>
        <v>van der Wals, Mark</v>
      </c>
      <c r="C37" s="99" t="str">
        <f>IF(SUM('3.Mannschaft'!$R$28:$U$28)&lt;'Info Turnier'!$B$2,'3.Mannschaft'!$R$6,"")</f>
        <v>H</v>
      </c>
      <c r="D37" s="99">
        <f>IF(SUM('3.Mannschaft'!$R$28:$U$28)&lt;'Info Turnier'!$B$2,'3.Mannschaft'!$R$4,"")</f>
        <v>29061</v>
      </c>
      <c r="E37" s="98" t="str">
        <f>IF(M3A!R26&gt;0,M3A!R26,"")</f>
        <v/>
      </c>
      <c r="F37" s="98">
        <f>IF(M3A!S26&gt;0,M3A!S26,"")</f>
        <v>33</v>
      </c>
      <c r="G37" s="98">
        <f>IF(M3A!T26&gt;0,M3A!T26,"")</f>
        <v>28</v>
      </c>
      <c r="H37" s="98" t="str">
        <f>IF(M3A!U26&gt;0,M3A!U26,"")</f>
        <v/>
      </c>
      <c r="I37" s="93">
        <f t="shared" si="4"/>
        <v>61</v>
      </c>
      <c r="J37" s="533">
        <f t="shared" si="5"/>
        <v>30.5</v>
      </c>
      <c r="K37" s="533"/>
      <c r="L37" s="533"/>
      <c r="M37" s="15"/>
    </row>
    <row r="38" spans="1:13" s="20" customFormat="1" ht="18" customHeight="1">
      <c r="A38" s="97" t="s">
        <v>15</v>
      </c>
      <c r="B38" s="98" t="str">
        <f>IF(SUM('3.Mannschaft'!$V$28:$Y$28)&lt;'Info Turnier'!$B$2,'3.Mannschaft'!$V$5,"")</f>
        <v/>
      </c>
      <c r="C38" s="99" t="str">
        <f>IF(SUM('3.Mannschaft'!$V$28:$Y$28)&lt;'Info Turnier'!$B$2,'3.Mannschaft'!$V$6,"")</f>
        <v/>
      </c>
      <c r="D38" s="99" t="str">
        <f>IF(SUM('3.Mannschaft'!$V$28:$Y$28)&lt;'Info Turnier'!$B$2,'3.Mannschaft'!$V$4,"")</f>
        <v/>
      </c>
      <c r="E38" s="98" t="str">
        <f>IF(M3A!V26&gt;0,M3A!V26,"")</f>
        <v/>
      </c>
      <c r="F38" s="98" t="str">
        <f>IF(M3A!W26&gt;0,M3A!W26,"")</f>
        <v/>
      </c>
      <c r="G38" s="98" t="str">
        <f>IF(M3A!X26&gt;0,M3A!X26,"")</f>
        <v/>
      </c>
      <c r="H38" s="98" t="str">
        <f>IF(M3A!Y26&gt;0,M3A!Y26,"")</f>
        <v/>
      </c>
      <c r="I38" s="93" t="str">
        <f t="shared" si="4"/>
        <v/>
      </c>
      <c r="J38" s="533" t="str">
        <f t="shared" si="5"/>
        <v/>
      </c>
      <c r="K38" s="533"/>
      <c r="L38" s="533"/>
      <c r="M38" s="15"/>
    </row>
    <row r="39" spans="1:13" s="20" customFormat="1" ht="18" customHeight="1">
      <c r="A39" s="97" t="s">
        <v>32</v>
      </c>
      <c r="B39" s="98" t="str">
        <f>IF(SUM('3.Mannschaft'!$Z$28:$AC$28)&lt;'Info Turnier'!$B$2,'3.Mannschaft'!$Z$5,"")</f>
        <v/>
      </c>
      <c r="C39" s="99" t="str">
        <f>IF(SUM('3.Mannschaft'!$Z$28:$AC$28)&lt;'Info Turnier'!$B$2,'3.Mannschaft'!$Z$6,"")</f>
        <v/>
      </c>
      <c r="D39" s="99" t="str">
        <f>IF(SUM('3.Mannschaft'!$Z$28:$AC$28)&lt;'Info Turnier'!$B$2,'3.Mannschaft'!$Z$4,"")</f>
        <v/>
      </c>
      <c r="E39" s="98" t="str">
        <f>IF(M3A!Z26&gt;0,M3A!Z26,"")</f>
        <v/>
      </c>
      <c r="F39" s="98" t="str">
        <f>IF(M3A!AA26&gt;0,M3A!AA26,"")</f>
        <v/>
      </c>
      <c r="G39" s="98" t="str">
        <f>IF(M3A!AB26&gt;0,M3A!AB26,"")</f>
        <v/>
      </c>
      <c r="H39" s="98" t="str">
        <f>IF(M3A!AC26&gt;0,M3A!AC26,"")</f>
        <v/>
      </c>
      <c r="I39" s="93" t="str">
        <f t="shared" si="4"/>
        <v/>
      </c>
      <c r="J39" s="533" t="str">
        <f t="shared" si="5"/>
        <v/>
      </c>
      <c r="K39" s="533"/>
      <c r="L39" s="533"/>
      <c r="M39" s="15"/>
    </row>
    <row r="40" spans="1:13" s="20" customFormat="1" ht="18" customHeight="1">
      <c r="A40" s="97"/>
      <c r="B40" s="98" t="s">
        <v>95</v>
      </c>
      <c r="C40" s="99"/>
      <c r="D40" s="99"/>
      <c r="E40" s="98" t="str">
        <f>IF(SUM(M3A!B27,M3A!F27,M3A!J27,M3A!N27,M3A!R27,M3A!V27)&gt;0,SUM(M3A!B27,M3A!F27,M3A!J27,M3A!N27,M3A!R27,M3A!V27),"")</f>
        <v/>
      </c>
      <c r="F40" s="98" t="str">
        <f>IF(SUM(M3A!C27,M3A!G27,M3A!K27,M3A!O27,M3A!S27,M3A!W27)&gt;0,SUM(M3A!C27,M3A!G27,M3A!K27,M3A!O27,M3A!S27,M3A!W27),"")</f>
        <v/>
      </c>
      <c r="G40" s="98" t="str">
        <f>IF(SUM(M3A!D27,M3A!H27,M3A!L27,M3A!P27,M3A!T27,M3A!X27)&gt;0,SUM(M3A!D27,M3A!H27,M3A!L27,M3A!P27,M3A!T27,M3A!X27),"")</f>
        <v/>
      </c>
      <c r="H40" s="98" t="str">
        <f>IF(SUM(M3A!E27,M3A!I27,M3A!M27,M3A!Q27,M3A!U27,M3A!Y27)&gt;0,SUM(M3A!E27,M3A!I27,M3A!M27,M3A!Q27,M3A!U27,M3A!Y27),"")</f>
        <v/>
      </c>
      <c r="I40" s="100"/>
      <c r="J40" s="314"/>
      <c r="K40" s="314"/>
      <c r="L40" s="314"/>
      <c r="M40" s="15"/>
    </row>
    <row r="41" spans="1:13" s="20" customFormat="1" ht="18" customHeight="1">
      <c r="A41" s="114"/>
      <c r="B41" s="115"/>
      <c r="C41" s="99"/>
      <c r="D41" s="99"/>
      <c r="E41" s="100">
        <f>SUM(E33:E40)</f>
        <v>117</v>
      </c>
      <c r="F41" s="100">
        <f>SUM(F33:F40)</f>
        <v>122</v>
      </c>
      <c r="G41" s="100">
        <f>SUM(G33:G40)</f>
        <v>114</v>
      </c>
      <c r="H41" s="100">
        <f>SUM(H33:H40)</f>
        <v>0</v>
      </c>
      <c r="I41" s="100">
        <f>SUM(E41:H41)</f>
        <v>353</v>
      </c>
      <c r="J41" s="534">
        <f>I41/COUNT(E33:H39)</f>
        <v>29.416666666666668</v>
      </c>
      <c r="K41" s="534"/>
      <c r="L41" s="534"/>
      <c r="M41" s="15"/>
    </row>
    <row r="42" spans="1:13">
      <c r="A42" s="105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</row>
    <row r="43" spans="1:13" s="20" customFormat="1" ht="24" customHeight="1">
      <c r="A43" s="104" t="s">
        <v>13</v>
      </c>
      <c r="B43" s="46" t="str">
        <f>M4A!A1</f>
        <v>VfB Osnabrück II</v>
      </c>
      <c r="C43" s="46"/>
      <c r="D43" s="46"/>
      <c r="E43" s="303"/>
      <c r="F43" s="303"/>
      <c r="G43" s="303"/>
      <c r="H43" s="303"/>
      <c r="I43" s="46">
        <f>'1'!F9</f>
        <v>2</v>
      </c>
      <c r="J43" s="46" t="s">
        <v>80</v>
      </c>
      <c r="K43" s="304"/>
      <c r="L43" s="304"/>
      <c r="M43" s="15"/>
    </row>
    <row r="44" spans="1:13" ht="4.5" customHeight="1">
      <c r="A44" s="49"/>
      <c r="B44" s="45"/>
      <c r="C44" s="45"/>
      <c r="D44" s="45"/>
      <c r="E44" s="45"/>
      <c r="F44" s="45"/>
      <c r="G44" s="45"/>
      <c r="H44" s="45"/>
      <c r="I44" s="45"/>
      <c r="J44" s="47"/>
      <c r="K44" s="47"/>
      <c r="L44" s="47"/>
      <c r="M44" s="47"/>
    </row>
    <row r="45" spans="1:13" s="20" customFormat="1" ht="18" customHeight="1">
      <c r="A45" s="90" t="s">
        <v>10</v>
      </c>
      <c r="B45" s="91" t="str">
        <f>IF(SUM('4.Mannschaft'!$B$28:$E$28)&lt;'Info Turnier'!$B$2,'4.Mannschaft'!$B$5,"")</f>
        <v>Schulte, Udo</v>
      </c>
      <c r="C45" s="92" t="str">
        <f>IF(SUM('4.Mannschaft'!$B$28:$E$28)&lt;'Info Turnier'!$B$2,'4.Mannschaft'!$B$6,"")</f>
        <v>Sm1</v>
      </c>
      <c r="D45" s="92">
        <f>IF(SUM('4.Mannschaft'!$B$28:$E$28)&lt;'Info Turnier'!$B$2,'4.Mannschaft'!$B$4,"")</f>
        <v>37834</v>
      </c>
      <c r="E45" s="91">
        <f>IF(M4A!B26&gt;0,M4A!B26,"")</f>
        <v>30</v>
      </c>
      <c r="F45" s="91">
        <f>IF(M4A!C26&gt;0,M4A!C26,"")</f>
        <v>33</v>
      </c>
      <c r="G45" s="91">
        <f>IF(M4A!D26&gt;0,M4A!D26,"")</f>
        <v>29</v>
      </c>
      <c r="H45" s="91" t="str">
        <f>IF(M4A!E26&gt;0,M4A!E26,"")</f>
        <v/>
      </c>
      <c r="I45" s="93">
        <f>IF(SUM(E45:H45)&gt;0,SUM(E45:H45),"")</f>
        <v>92</v>
      </c>
      <c r="J45" s="533">
        <f>IF(SUM(E45:H45)&gt;0,I45/COUNT(E45:H45),"")</f>
        <v>30.666666666666668</v>
      </c>
      <c r="K45" s="533"/>
      <c r="L45" s="533"/>
      <c r="M45" s="15"/>
    </row>
    <row r="46" spans="1:13" s="20" customFormat="1" ht="18" customHeight="1">
      <c r="A46" s="97" t="s">
        <v>11</v>
      </c>
      <c r="B46" s="98" t="str">
        <f>IF(SUM('4.Mannschaft'!$F$28:$I$28)&lt;'Info Turnier'!$B$2,'4.Mannschaft'!$F$5,"")</f>
        <v>Neuhäuser, Dieter</v>
      </c>
      <c r="C46" s="99" t="str">
        <f>IF(SUM('4.Mannschaft'!$F$28:$I$28)&lt;'Info Turnier'!$B$2,'4.Mannschaft'!$F$6,"")</f>
        <v>Sm1</v>
      </c>
      <c r="D46" s="99">
        <f>IF(SUM('4.Mannschaft'!$F$28:$I$28)&lt;'Info Turnier'!$B$2,'4.Mannschaft'!$F$4,"")</f>
        <v>48942</v>
      </c>
      <c r="E46" s="98">
        <f>IF(M4A!F26&gt;0,M4A!F26,"")</f>
        <v>31</v>
      </c>
      <c r="F46" s="98">
        <f>IF(M4A!G26&gt;0,M4A!G26,"")</f>
        <v>31</v>
      </c>
      <c r="G46" s="98">
        <f>IF(M4A!H26&gt;0,M4A!H26,"")</f>
        <v>30</v>
      </c>
      <c r="H46" s="98" t="str">
        <f>IF(M4A!I26&gt;0,M4A!I26,"")</f>
        <v/>
      </c>
      <c r="I46" s="93">
        <f t="shared" ref="I46:I51" si="6">IF(SUM(E46:H46)&gt;0,SUM(E46:H46),"")</f>
        <v>92</v>
      </c>
      <c r="J46" s="533">
        <f t="shared" ref="J46:J51" si="7">IF(SUM(E46:H46)&gt;0,I46/COUNT(E46:H46),"")</f>
        <v>30.666666666666668</v>
      </c>
      <c r="K46" s="533"/>
      <c r="L46" s="533"/>
      <c r="M46" s="15"/>
    </row>
    <row r="47" spans="1:13" s="20" customFormat="1" ht="18" customHeight="1">
      <c r="A47" s="97" t="s">
        <v>12</v>
      </c>
      <c r="B47" s="98" t="str">
        <f>IF(SUM('4.Mannschaft'!$J$28:$M$28)&lt;'Info Turnier'!$B$2,'4.Mannschaft'!$J$5,"")</f>
        <v>Möller, Markus</v>
      </c>
      <c r="C47" s="99" t="str">
        <f>IF(SUM('4.Mannschaft'!$J$28:$M$28)&lt;'Info Turnier'!$B$2,'4.Mannschaft'!$J$6,"")</f>
        <v>H</v>
      </c>
      <c r="D47" s="99">
        <f>IF(SUM('4.Mannschaft'!$J$28:$M$28)&lt;'Info Turnier'!$B$2,'4.Mannschaft'!$J$4,"")</f>
        <v>33192</v>
      </c>
      <c r="E47" s="98">
        <f>IF(M4A!J26&gt;0,M4A!J26,"")</f>
        <v>27</v>
      </c>
      <c r="F47" s="98">
        <f>IF(M4A!K26&gt;0,M4A!K26,"")</f>
        <v>30</v>
      </c>
      <c r="G47" s="98">
        <f>IF(M4A!L26&gt;0,M4A!L26,"")</f>
        <v>30</v>
      </c>
      <c r="H47" s="98" t="str">
        <f>IF(M4A!M26&gt;0,M4A!M26,"")</f>
        <v/>
      </c>
      <c r="I47" s="93">
        <f t="shared" si="6"/>
        <v>87</v>
      </c>
      <c r="J47" s="533">
        <f t="shared" si="7"/>
        <v>29</v>
      </c>
      <c r="K47" s="533"/>
      <c r="L47" s="533"/>
      <c r="M47" s="15"/>
    </row>
    <row r="48" spans="1:13" s="20" customFormat="1" ht="18" customHeight="1">
      <c r="A48" s="97" t="s">
        <v>13</v>
      </c>
      <c r="B48" s="98" t="str">
        <f>IF(SUM('4.Mannschaft'!$N$28:$Q$28)&lt;'Info Turnier'!$B$2,'4.Mannschaft'!$N$5,"")</f>
        <v>Hoogen, Ingo</v>
      </c>
      <c r="C48" s="99" t="str">
        <f>IF(SUM('4.Mannschaft'!$N$28:$Q$28)&lt;'Info Turnier'!$B$2,'4.Mannschaft'!$N$6,"")</f>
        <v>H</v>
      </c>
      <c r="D48" s="99">
        <f>IF(SUM('4.Mannschaft'!$N$28:$Q$28)&lt;'Info Turnier'!$B$2,'4.Mannschaft'!$N$4,"")</f>
        <v>48944</v>
      </c>
      <c r="E48" s="98">
        <f>IF(M4A!N26&gt;0,M4A!N26,"")</f>
        <v>31</v>
      </c>
      <c r="F48" s="98">
        <f>IF(M4A!O26&gt;0,M4A!O26,"")</f>
        <v>33</v>
      </c>
      <c r="G48" s="98">
        <f>IF(M4A!P26&gt;0,M4A!P26,"")</f>
        <v>28</v>
      </c>
      <c r="H48" s="98" t="str">
        <f>IF(M4A!Q26&gt;0,M4A!Q26,"")</f>
        <v/>
      </c>
      <c r="I48" s="93">
        <f t="shared" si="6"/>
        <v>92</v>
      </c>
      <c r="J48" s="533">
        <f t="shared" si="7"/>
        <v>30.666666666666668</v>
      </c>
      <c r="K48" s="533"/>
      <c r="L48" s="533"/>
      <c r="M48" s="15"/>
    </row>
    <row r="49" spans="1:13" s="20" customFormat="1" ht="18" customHeight="1">
      <c r="A49" s="97" t="s">
        <v>14</v>
      </c>
      <c r="B49" s="98" t="str">
        <f>IF(SUM('4.Mannschaft'!$R$28:$U$28)&lt;'Info Turnier'!$B$2,'4.Mannschaft'!$R$5,"")</f>
        <v/>
      </c>
      <c r="C49" s="99" t="str">
        <f>IF(SUM('4.Mannschaft'!$R$28:$U$28)&lt;'Info Turnier'!$B$2,'4.Mannschaft'!$R$6,"")</f>
        <v/>
      </c>
      <c r="D49" s="99" t="str">
        <f>IF(SUM('4.Mannschaft'!$R$28:$U$28)&lt;'Info Turnier'!$B$2,'4.Mannschaft'!$R$4,"")</f>
        <v/>
      </c>
      <c r="E49" s="98" t="str">
        <f>IF(M4A!R26&gt;0,M4A!R26,"")</f>
        <v/>
      </c>
      <c r="F49" s="98" t="str">
        <f>IF(M4A!S26&gt;0,M4A!S26,"")</f>
        <v/>
      </c>
      <c r="G49" s="98" t="str">
        <f>IF(M4A!T26&gt;0,M4A!T26,"")</f>
        <v/>
      </c>
      <c r="H49" s="98" t="str">
        <f>IF(M4A!U26&gt;0,M4A!U26,"")</f>
        <v/>
      </c>
      <c r="I49" s="93" t="str">
        <f t="shared" si="6"/>
        <v/>
      </c>
      <c r="J49" s="533" t="str">
        <f t="shared" si="7"/>
        <v/>
      </c>
      <c r="K49" s="533"/>
      <c r="L49" s="533"/>
      <c r="M49" s="15"/>
    </row>
    <row r="50" spans="1:13" s="20" customFormat="1" ht="18" customHeight="1">
      <c r="A50" s="97" t="s">
        <v>15</v>
      </c>
      <c r="B50" s="98" t="str">
        <f>IF(SUM('4.Mannschaft'!$V$28:$Y$28)&lt;'Info Turnier'!$B$2,'4.Mannschaft'!$V$5,"")</f>
        <v/>
      </c>
      <c r="C50" s="99" t="str">
        <f>IF(SUM('4.Mannschaft'!$V$28:$Y$28)&lt;'Info Turnier'!$B$2,'4.Mannschaft'!$V$6,"")</f>
        <v/>
      </c>
      <c r="D50" s="99" t="str">
        <f>IF(SUM('4.Mannschaft'!$V$28:$Y$28)&lt;'Info Turnier'!$B$2,'4.Mannschaft'!$V$4,"")</f>
        <v/>
      </c>
      <c r="E50" s="98" t="str">
        <f>IF(M4A!V26&gt;0,M4A!V26,"")</f>
        <v/>
      </c>
      <c r="F50" s="98" t="str">
        <f>IF(M4A!W26&gt;0,M4A!W26,"")</f>
        <v/>
      </c>
      <c r="G50" s="98" t="str">
        <f>IF(M4A!X26&gt;0,M4A!X26,"")</f>
        <v/>
      </c>
      <c r="H50" s="98" t="str">
        <f>IF(M4A!Y26&gt;0,M4A!Y26,"")</f>
        <v/>
      </c>
      <c r="I50" s="93" t="str">
        <f t="shared" si="6"/>
        <v/>
      </c>
      <c r="J50" s="533" t="str">
        <f t="shared" si="7"/>
        <v/>
      </c>
      <c r="K50" s="533"/>
      <c r="L50" s="533"/>
      <c r="M50" s="15"/>
    </row>
    <row r="51" spans="1:13" s="20" customFormat="1" ht="18" customHeight="1">
      <c r="A51" s="97" t="s">
        <v>32</v>
      </c>
      <c r="B51" s="98" t="str">
        <f>IF(SUM('4.Mannschaft'!$Z$28:$AC$28)&lt;'Info Turnier'!$B$2,'4.Mannschaft'!$Z$5,"")</f>
        <v/>
      </c>
      <c r="C51" s="99" t="str">
        <f>IF(SUM('4.Mannschaft'!$Z$28:$AC$28)&lt;'Info Turnier'!$B$2,'4.Mannschaft'!$Z$6,"")</f>
        <v/>
      </c>
      <c r="D51" s="99" t="str">
        <f>IF(SUM('4.Mannschaft'!$Z$28:$AC$28)&lt;'Info Turnier'!$B$2,'4.Mannschaft'!$Z$4,"")</f>
        <v/>
      </c>
      <c r="E51" s="98" t="str">
        <f>IF(M4A!Z26&gt;0,M4A!Z26,"")</f>
        <v/>
      </c>
      <c r="F51" s="98" t="str">
        <f>IF(M4A!AA26&gt;0,M4A!AA26,"")</f>
        <v/>
      </c>
      <c r="G51" s="98" t="str">
        <f>IF(M4A!AB26&gt;0,M4A!AB26,"")</f>
        <v/>
      </c>
      <c r="H51" s="98" t="str">
        <f>IF(M4A!AC26&gt;0,M4A!AC26,"")</f>
        <v/>
      </c>
      <c r="I51" s="93" t="str">
        <f t="shared" si="6"/>
        <v/>
      </c>
      <c r="J51" s="533" t="str">
        <f t="shared" si="7"/>
        <v/>
      </c>
      <c r="K51" s="533"/>
      <c r="L51" s="533"/>
      <c r="M51" s="15"/>
    </row>
    <row r="52" spans="1:13" s="20" customFormat="1" ht="18" customHeight="1">
      <c r="A52" s="97"/>
      <c r="B52" s="98" t="s">
        <v>95</v>
      </c>
      <c r="C52" s="99"/>
      <c r="D52" s="99"/>
      <c r="E52" s="98" t="str">
        <f>IF(SUM(M4A!B27,M4A!F27,M4A!J27,M4A!N27,M4A!R27,M4A!V27)&gt;0,SUM(M4A!B27,M4A!F27,M4A!J27,M4A!N27,M4A!R27,M4A!V27),"")</f>
        <v/>
      </c>
      <c r="F52" s="98" t="str">
        <f>IF(SUM(M4A!C27,M4A!G27,M4A!K27,M4A!O27,M4A!S27,M4A!W27)&gt;0,SUM(M4A!C27,M4A!G27,M4A!K27,M4A!O27,M4A!S27,M4A!W27),"")</f>
        <v/>
      </c>
      <c r="G52" s="98" t="str">
        <f>IF(SUM(M4A!D27,M4A!H27,M4A!L27,M4A!P27,M4A!T27,M4A!X27)&gt;0,SUM(M4A!D27,M4A!H27,M4A!L27,M4A!P27,M4A!T27,M4A!X27),"")</f>
        <v/>
      </c>
      <c r="H52" s="98" t="str">
        <f>IF(SUM(M4A!E27,M4A!I27,M4A!M27,M4A!Q27,M4A!U27,M4A!Y27)&gt;0,SUM(M4A!E27,M4A!I27,M4A!M27,M4A!Q27,M4A!U27,M4A!Y27),"")</f>
        <v/>
      </c>
      <c r="I52" s="100"/>
      <c r="J52" s="314"/>
      <c r="K52" s="314"/>
      <c r="L52" s="314"/>
      <c r="M52" s="15"/>
    </row>
    <row r="53" spans="1:13" s="20" customFormat="1" ht="18" customHeight="1">
      <c r="A53" s="114"/>
      <c r="B53" s="115"/>
      <c r="C53" s="99"/>
      <c r="D53" s="99"/>
      <c r="E53" s="100">
        <f>SUM(E45:E52)</f>
        <v>119</v>
      </c>
      <c r="F53" s="100">
        <f>SUM(F45:F52)</f>
        <v>127</v>
      </c>
      <c r="G53" s="100">
        <f>SUM(G45:G52)</f>
        <v>117</v>
      </c>
      <c r="H53" s="100">
        <f>SUM(H45:H52)</f>
        <v>0</v>
      </c>
      <c r="I53" s="100">
        <f>SUM(E53:H53)</f>
        <v>363</v>
      </c>
      <c r="J53" s="534">
        <f>I53/COUNT(E45:H51)</f>
        <v>30.25</v>
      </c>
      <c r="K53" s="534"/>
      <c r="L53" s="534"/>
      <c r="M53" s="15"/>
    </row>
    <row r="54" spans="1:13">
      <c r="A54" s="105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</row>
    <row r="55" spans="1:13" s="20" customFormat="1" ht="24" customHeight="1">
      <c r="A55" s="104" t="s">
        <v>14</v>
      </c>
      <c r="B55" s="46" t="str">
        <f>M5A!A1</f>
        <v>1. Osnabrücker MC</v>
      </c>
      <c r="C55" s="46"/>
      <c r="D55" s="46"/>
      <c r="E55" s="303"/>
      <c r="F55" s="303"/>
      <c r="G55" s="303"/>
      <c r="H55" s="303"/>
      <c r="I55" s="46">
        <f>'1'!F10</f>
        <v>0</v>
      </c>
      <c r="J55" s="46" t="s">
        <v>80</v>
      </c>
      <c r="K55" s="304"/>
      <c r="L55" s="304"/>
      <c r="M55" s="15"/>
    </row>
    <row r="56" spans="1:13" ht="4.5" customHeight="1">
      <c r="A56" s="49"/>
      <c r="B56" s="45"/>
      <c r="C56" s="45"/>
      <c r="D56" s="45"/>
      <c r="E56" s="45"/>
      <c r="F56" s="45"/>
      <c r="G56" s="45"/>
      <c r="H56" s="45"/>
      <c r="I56" s="45"/>
      <c r="J56" s="47"/>
      <c r="K56" s="47"/>
      <c r="L56" s="47"/>
      <c r="M56" s="47"/>
    </row>
    <row r="57" spans="1:13" s="20" customFormat="1" ht="18" customHeight="1">
      <c r="A57" s="90" t="s">
        <v>10</v>
      </c>
      <c r="B57" s="91" t="str">
        <f>IF(SUM('5.Mannschaft'!$B$28:$E$28)&lt;'Info Turnier'!$B$2,'5.Mannschaft'!$B$5,"")</f>
        <v>Lingemann, Konrad</v>
      </c>
      <c r="C57" s="92" t="str">
        <f>IF(SUM('5.Mannschaft'!$B$28:$E$28)&lt;'Info Turnier'!$B$2,'5.Mannschaft'!$B$6,"")</f>
        <v>Sm1</v>
      </c>
      <c r="D57" s="92">
        <f>IF(SUM('5.Mannschaft'!$B$28:$E$28)&lt;'Info Turnier'!$B$2,'5.Mannschaft'!$B$4,"")</f>
        <v>48947</v>
      </c>
      <c r="E57" s="91">
        <f>IF(M5A!B26&gt;0,M5A!B26,"")</f>
        <v>31</v>
      </c>
      <c r="F57" s="91">
        <f>IF(M5A!C26&gt;0,M5A!C26,"")</f>
        <v>27</v>
      </c>
      <c r="G57" s="91">
        <f>IF(M5A!D26&gt;0,M5A!D26,"")</f>
        <v>29</v>
      </c>
      <c r="H57" s="91" t="str">
        <f>IF(M5A!E26&gt;0,M5A!E26,"")</f>
        <v/>
      </c>
      <c r="I57" s="93">
        <f>IF(SUM(E57:H57)&gt;0,SUM(E57:H57),"")</f>
        <v>87</v>
      </c>
      <c r="J57" s="533">
        <f>IF(SUM(E57:H57)&gt;0,I57/COUNT(E57:H57),"")</f>
        <v>29</v>
      </c>
      <c r="K57" s="533"/>
      <c r="L57" s="533"/>
      <c r="M57" s="15"/>
    </row>
    <row r="58" spans="1:13" s="20" customFormat="1" ht="18" customHeight="1">
      <c r="A58" s="97" t="s">
        <v>11</v>
      </c>
      <c r="B58" s="98" t="str">
        <f>IF(SUM('5.Mannschaft'!$F$28:$I$28)&lt;'Info Turnier'!$B$2,'5.Mannschaft'!$F$5,"")</f>
        <v>Plegge, Katharina</v>
      </c>
      <c r="C58" s="99" t="str">
        <f>IF(SUM('5.Mannschaft'!$F$28:$I$28)&lt;'Info Turnier'!$B$2,'5.Mannschaft'!$F$6,"")</f>
        <v>D</v>
      </c>
      <c r="D58" s="99">
        <f>IF(SUM('5.Mannschaft'!$F$28:$I$28)&lt;'Info Turnier'!$B$2,'5.Mannschaft'!$F$4,"")</f>
        <v>66514</v>
      </c>
      <c r="E58" s="98">
        <f>IF(M5A!F26&gt;0,M5A!F26,"")</f>
        <v>33</v>
      </c>
      <c r="F58" s="98">
        <f>IF(M5A!G26&gt;0,M5A!G26,"")</f>
        <v>38</v>
      </c>
      <c r="G58" s="98">
        <f>IF(M5A!H26&gt;0,M5A!H26,"")</f>
        <v>33</v>
      </c>
      <c r="H58" s="98" t="str">
        <f>IF(M5A!I26&gt;0,M5A!I26,"")</f>
        <v/>
      </c>
      <c r="I58" s="93">
        <f t="shared" ref="I58:I63" si="8">IF(SUM(E58:H58)&gt;0,SUM(E58:H58),"")</f>
        <v>104</v>
      </c>
      <c r="J58" s="533">
        <f t="shared" ref="J58:J63" si="9">IF(SUM(E58:H58)&gt;0,I58/COUNT(E58:H58),"")</f>
        <v>34.666666666666664</v>
      </c>
      <c r="K58" s="533"/>
      <c r="L58" s="533"/>
      <c r="M58" s="15"/>
    </row>
    <row r="59" spans="1:13" s="20" customFormat="1" ht="18" customHeight="1">
      <c r="A59" s="97" t="s">
        <v>12</v>
      </c>
      <c r="B59" s="98" t="str">
        <f>IF(SUM('5.Mannschaft'!$J$28:$M$28)&lt;'Info Turnier'!$B$2,'5.Mannschaft'!$J$5,"")</f>
        <v>Plegge, Heike</v>
      </c>
      <c r="C59" s="99" t="str">
        <f>IF(SUM('5.Mannschaft'!$J$28:$M$28)&lt;'Info Turnier'!$B$2,'5.Mannschaft'!$J$6,"")</f>
        <v>Sw1</v>
      </c>
      <c r="D59" s="99">
        <f>IF(SUM('5.Mannschaft'!$J$28:$M$28)&lt;'Info Turnier'!$B$2,'5.Mannschaft'!$J$4,"")</f>
        <v>66928</v>
      </c>
      <c r="E59" s="98">
        <f>IF(M5A!J26&gt;0,M5A!J26,"")</f>
        <v>32</v>
      </c>
      <c r="F59" s="98">
        <f>IF(M5A!K26&gt;0,M5A!K26,"")</f>
        <v>37</v>
      </c>
      <c r="G59" s="98">
        <f>IF(M5A!L26&gt;0,M5A!L26,"")</f>
        <v>39</v>
      </c>
      <c r="H59" s="98" t="str">
        <f>IF(M5A!M26&gt;0,M5A!M26,"")</f>
        <v/>
      </c>
      <c r="I59" s="93">
        <f t="shared" si="8"/>
        <v>108</v>
      </c>
      <c r="J59" s="533">
        <f t="shared" si="9"/>
        <v>36</v>
      </c>
      <c r="K59" s="533"/>
      <c r="L59" s="533"/>
      <c r="M59" s="15"/>
    </row>
    <row r="60" spans="1:13" s="20" customFormat="1" ht="18" customHeight="1">
      <c r="A60" s="97" t="s">
        <v>13</v>
      </c>
      <c r="B60" s="98" t="str">
        <f>IF(SUM('5.Mannschaft'!$N$28:$Q$28)&lt;'Info Turnier'!$B$2,'5.Mannschaft'!$N$5,"")</f>
        <v>Scharegge, Udo</v>
      </c>
      <c r="C60" s="99" t="str">
        <f>IF(SUM('5.Mannschaft'!$N$28:$Q$28)&lt;'Info Turnier'!$B$2,'5.Mannschaft'!$N$6,"")</f>
        <v>Sm2</v>
      </c>
      <c r="D60" s="99">
        <f>IF(SUM('5.Mannschaft'!$N$28:$Q$28)&lt;'Info Turnier'!$B$2,'5.Mannschaft'!$N$4,"")</f>
        <v>3586</v>
      </c>
      <c r="E60" s="98">
        <f>IF(M5A!N26&gt;0,M5A!N26,"")</f>
        <v>36</v>
      </c>
      <c r="F60" s="98">
        <f>IF(M5A!O26&gt;0,M5A!O26,"")</f>
        <v>35</v>
      </c>
      <c r="G60" s="98">
        <f>IF(M5A!P26&gt;0,M5A!P26,"")</f>
        <v>41</v>
      </c>
      <c r="H60" s="98" t="str">
        <f>IF(M5A!Q26&gt;0,M5A!Q26,"")</f>
        <v/>
      </c>
      <c r="I60" s="93">
        <f t="shared" si="8"/>
        <v>112</v>
      </c>
      <c r="J60" s="533">
        <f t="shared" si="9"/>
        <v>37.333333333333336</v>
      </c>
      <c r="K60" s="533"/>
      <c r="L60" s="533"/>
      <c r="M60" s="15"/>
    </row>
    <row r="61" spans="1:13" s="20" customFormat="1" ht="18" customHeight="1">
      <c r="A61" s="97" t="s">
        <v>14</v>
      </c>
      <c r="B61" s="98" t="str">
        <f>IF(SUM('5.Mannschaft'!$R$28:$U$28)&lt;'Info Turnier'!$B$2,'5.Mannschaft'!$R$5,"")</f>
        <v/>
      </c>
      <c r="C61" s="99" t="str">
        <f>IF(SUM('5.Mannschaft'!$R$28:$U$28)&lt;'Info Turnier'!$B$2,'5.Mannschaft'!$R$6,"")</f>
        <v/>
      </c>
      <c r="D61" s="99" t="str">
        <f>IF(SUM('5.Mannschaft'!$R$28:$U$28)&lt;'Info Turnier'!$B$2,'5.Mannschaft'!$R$4,"")</f>
        <v/>
      </c>
      <c r="E61" s="98" t="str">
        <f>IF(M5A!R26&gt;0,M5A!R26,"")</f>
        <v/>
      </c>
      <c r="F61" s="98" t="str">
        <f>IF(M5A!S26&gt;0,M5A!S26,"")</f>
        <v/>
      </c>
      <c r="G61" s="98" t="str">
        <f>IF(M5A!T26&gt;0,M5A!T26,"")</f>
        <v/>
      </c>
      <c r="H61" s="98" t="str">
        <f>IF(M5A!U26&gt;0,M5A!U26,"")</f>
        <v/>
      </c>
      <c r="I61" s="93" t="str">
        <f t="shared" si="8"/>
        <v/>
      </c>
      <c r="J61" s="533" t="str">
        <f t="shared" si="9"/>
        <v/>
      </c>
      <c r="K61" s="533"/>
      <c r="L61" s="533"/>
      <c r="M61" s="15"/>
    </row>
    <row r="62" spans="1:13" s="20" customFormat="1" ht="18" customHeight="1">
      <c r="A62" s="97" t="s">
        <v>15</v>
      </c>
      <c r="B62" s="98" t="str">
        <f>IF(SUM('5.Mannschaft'!$V$28:$Y$28)&lt;'Info Turnier'!$B$2,'5.Mannschaft'!$V$5,"")</f>
        <v/>
      </c>
      <c r="C62" s="99" t="str">
        <f>IF(SUM('5.Mannschaft'!$V$28:$Y$28)&lt;'Info Turnier'!$B$2,'5.Mannschaft'!$V$6,"")</f>
        <v/>
      </c>
      <c r="D62" s="99" t="str">
        <f>IF(SUM('5.Mannschaft'!$V$28:$Y$28)&lt;'Info Turnier'!$B$2,'5.Mannschaft'!$V$4,"")</f>
        <v/>
      </c>
      <c r="E62" s="98" t="str">
        <f>IF(M5A!V26&gt;0,M5A!V26,"")</f>
        <v/>
      </c>
      <c r="F62" s="98" t="str">
        <f>IF(M5A!W26&gt;0,M5A!W26,"")</f>
        <v/>
      </c>
      <c r="G62" s="98" t="str">
        <f>IF(M5A!X26&gt;0,M5A!X26,"")</f>
        <v/>
      </c>
      <c r="H62" s="98" t="str">
        <f>IF(M5A!Y26&gt;0,M5A!Y26,"")</f>
        <v/>
      </c>
      <c r="I62" s="93" t="str">
        <f t="shared" si="8"/>
        <v/>
      </c>
      <c r="J62" s="533" t="str">
        <f t="shared" si="9"/>
        <v/>
      </c>
      <c r="K62" s="533"/>
      <c r="L62" s="533"/>
      <c r="M62" s="15"/>
    </row>
    <row r="63" spans="1:13" s="20" customFormat="1" ht="18" customHeight="1">
      <c r="A63" s="97" t="s">
        <v>32</v>
      </c>
      <c r="B63" s="98" t="str">
        <f>IF(SUM('5.Mannschaft'!$Z$28:$AC$28)&lt;'Info Turnier'!$B$2,'5.Mannschaft'!$Z$5,"")</f>
        <v/>
      </c>
      <c r="C63" s="99" t="str">
        <f>IF(SUM('5.Mannschaft'!$Z$28:$AC$28)&lt;'Info Turnier'!$B$2,'5.Mannschaft'!$Z$6,"")</f>
        <v/>
      </c>
      <c r="D63" s="99" t="str">
        <f>IF(SUM('5.Mannschaft'!$Z$28:$AC$28)&lt;'Info Turnier'!$B$2,'5.Mannschaft'!$Z$4,"")</f>
        <v/>
      </c>
      <c r="E63" s="98" t="str">
        <f>IF(M5A!Z26&gt;0,M5A!Z26,"")</f>
        <v/>
      </c>
      <c r="F63" s="98" t="str">
        <f>IF(M5A!AA26&gt;0,M5A!AA26,"")</f>
        <v/>
      </c>
      <c r="G63" s="98" t="str">
        <f>IF(M5A!AB26&gt;0,M5A!AB26,"")</f>
        <v/>
      </c>
      <c r="H63" s="98" t="str">
        <f>IF(M5A!AC26&gt;0,M5A!AC26,"")</f>
        <v/>
      </c>
      <c r="I63" s="93" t="str">
        <f t="shared" si="8"/>
        <v/>
      </c>
      <c r="J63" s="533" t="str">
        <f t="shared" si="9"/>
        <v/>
      </c>
      <c r="K63" s="533"/>
      <c r="L63" s="533"/>
      <c r="M63" s="15"/>
    </row>
    <row r="64" spans="1:13" s="20" customFormat="1" ht="18" customHeight="1">
      <c r="A64" s="97"/>
      <c r="B64" s="98" t="s">
        <v>95</v>
      </c>
      <c r="C64" s="99"/>
      <c r="D64" s="99"/>
      <c r="E64" s="98" t="str">
        <f>IF(SUM(M5A!B27,M5A!F27,M5A!J27,M5A!N27,M5A!R27,M5A!V27)&gt;0,SUM(M5A!B27,M5A!F27,M5A!J27,M5A!N27,M5A!R27,M5A!V27),"")</f>
        <v/>
      </c>
      <c r="F64" s="98" t="str">
        <f>IF(SUM(M5A!C27,M5A!G27,M5A!K27,M5A!O27,M5A!S27,M5A!W27)&gt;0,SUM(M5A!C27,M5A!G27,M5A!K27,M5A!O27,M5A!S27,M5A!W27),"")</f>
        <v/>
      </c>
      <c r="G64" s="98" t="str">
        <f>IF(SUM(M5A!D27,M5A!H27,M5A!L27,M5A!P27,M5A!T27,M5A!X27)&gt;0,SUM(M5A!D27,M5A!H27,M5A!L27,M5A!P27,M5A!T27,M5A!X27),"")</f>
        <v/>
      </c>
      <c r="H64" s="98" t="str">
        <f>IF(SUM(M5A!E27,M5A!I27,M5A!M27,M5A!Q27,M5A!U27,M5A!Y27)&gt;0,SUM(M5A!E27,M5A!I27,M5A!M27,M5A!Q27,M5A!U27,M5A!Y27),"")</f>
        <v/>
      </c>
      <c r="I64" s="100"/>
      <c r="J64" s="314"/>
      <c r="K64" s="314"/>
      <c r="L64" s="314"/>
      <c r="M64" s="15"/>
    </row>
    <row r="65" spans="1:13" s="20" customFormat="1" ht="18" customHeight="1">
      <c r="A65" s="114"/>
      <c r="B65" s="115"/>
      <c r="C65" s="99"/>
      <c r="D65" s="99"/>
      <c r="E65" s="100">
        <f>SUM(E57:E64)</f>
        <v>132</v>
      </c>
      <c r="F65" s="100">
        <f>SUM(F57:F64)</f>
        <v>137</v>
      </c>
      <c r="G65" s="100">
        <f>SUM(G57:G64)</f>
        <v>142</v>
      </c>
      <c r="H65" s="100">
        <f>SUM(H57:H64)</f>
        <v>0</v>
      </c>
      <c r="I65" s="100">
        <f>SUM(E65:H65)</f>
        <v>411</v>
      </c>
      <c r="J65" s="534">
        <f>I65/COUNT(E57:H63)</f>
        <v>34.25</v>
      </c>
      <c r="K65" s="534"/>
      <c r="L65" s="534"/>
      <c r="M65" s="15"/>
    </row>
    <row r="66" spans="1:13">
      <c r="A66" s="105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</row>
  </sheetData>
  <mergeCells count="43">
    <mergeCell ref="A1:M1"/>
    <mergeCell ref="A2:M2"/>
    <mergeCell ref="A3:M3"/>
    <mergeCell ref="J65:L65"/>
    <mergeCell ref="J63:L63"/>
    <mergeCell ref="J59:L59"/>
    <mergeCell ref="J57:L57"/>
    <mergeCell ref="J58:L58"/>
    <mergeCell ref="J60:L60"/>
    <mergeCell ref="J61:L61"/>
    <mergeCell ref="J48:L48"/>
    <mergeCell ref="J49:L49"/>
    <mergeCell ref="J62:L62"/>
    <mergeCell ref="J50:L50"/>
    <mergeCell ref="J53:L53"/>
    <mergeCell ref="J51:L51"/>
    <mergeCell ref="J47:L47"/>
    <mergeCell ref="J29:L29"/>
    <mergeCell ref="J27:L27"/>
    <mergeCell ref="J35:L35"/>
    <mergeCell ref="J33:L33"/>
    <mergeCell ref="J34:L34"/>
    <mergeCell ref="J41:L41"/>
    <mergeCell ref="J39:L39"/>
    <mergeCell ref="J45:L45"/>
    <mergeCell ref="J36:L36"/>
    <mergeCell ref="J37:L37"/>
    <mergeCell ref="J38:L38"/>
    <mergeCell ref="J46:L46"/>
    <mergeCell ref="J24:L24"/>
    <mergeCell ref="J25:L25"/>
    <mergeCell ref="J26:L26"/>
    <mergeCell ref="J17:L17"/>
    <mergeCell ref="J21:L21"/>
    <mergeCell ref="J22:L22"/>
    <mergeCell ref="J23:L23"/>
    <mergeCell ref="J15:L15"/>
    <mergeCell ref="J13:L13"/>
    <mergeCell ref="J14:L14"/>
    <mergeCell ref="J9:L9"/>
    <mergeCell ref="J10:L10"/>
    <mergeCell ref="J11:L11"/>
    <mergeCell ref="J12:L12"/>
  </mergeCells>
  <phoneticPr fontId="13" type="noConversion"/>
  <printOptions horizontalCentered="1"/>
  <pageMargins left="0.78740157480314965" right="0.59055118110236227" top="0.78740157480314965" bottom="0" header="0.39370078740157483" footer="0.51181102362204722"/>
  <pageSetup paperSize="9" scale="94" orientation="portrait" r:id="rId1"/>
  <headerFooter alignWithMargins="0"/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4">
    <pageSetUpPr fitToPage="1"/>
  </sheetPr>
  <dimension ref="A1:L31"/>
  <sheetViews>
    <sheetView topLeftCell="A17" workbookViewId="0">
      <selection activeCell="B22" sqref="B22"/>
    </sheetView>
  </sheetViews>
  <sheetFormatPr baseColWidth="10" defaultRowHeight="12.75"/>
  <cols>
    <col min="1" max="1" width="16" style="18" bestFit="1" customWidth="1"/>
    <col min="2" max="6" width="6.7109375" style="18" customWidth="1"/>
    <col min="7" max="7" width="0.85546875" style="18" customWidth="1"/>
    <col min="8" max="11" width="6.7109375" style="18" customWidth="1"/>
    <col min="12" max="12" width="16" style="18" bestFit="1" customWidth="1"/>
    <col min="13" max="16384" width="11.42578125" style="18"/>
  </cols>
  <sheetData>
    <row r="1" spans="1:12" ht="26.25">
      <c r="A1" s="44" t="str">
        <f>'1'!A1</f>
        <v>Ergebnisliste (Bezirksliga Staffel 2)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26.25">
      <c r="A2" s="44" t="str">
        <f>'1'!A2</f>
        <v>1. Spieltag - 02.04.2017 in GM-Hütte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30" customHeight="1">
      <c r="A3" s="107" t="str">
        <f>'1'!A3</f>
        <v>Abteilung 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30" customHeight="1">
      <c r="A4" s="318" t="str">
        <f>'1'!C4</f>
        <v>Vereinsmannschaft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190.5" customHeight="1">
      <c r="A5" s="24"/>
      <c r="B5" s="25" t="str">
        <f>M1A!A1</f>
        <v>VfB Osnabrück I</v>
      </c>
      <c r="C5" s="25" t="str">
        <f>M2A!A1</f>
        <v>MC GM-Hütte</v>
      </c>
      <c r="D5" s="25" t="str">
        <f>M3A!A1</f>
        <v>1. MGC Epe</v>
      </c>
      <c r="E5" s="25" t="str">
        <f>M4A!A1</f>
        <v>VfB Osnabrück II</v>
      </c>
      <c r="F5" s="25" t="str">
        <f>M5A!A1</f>
        <v>1. Osnabrücker MC</v>
      </c>
      <c r="G5" s="26"/>
      <c r="H5" s="25" t="str">
        <f>C5</f>
        <v>MC GM-Hütte</v>
      </c>
      <c r="I5" s="25" t="str">
        <f>D5</f>
        <v>1. MGC Epe</v>
      </c>
      <c r="J5" s="25" t="str">
        <f>E5</f>
        <v>VfB Osnabrück II</v>
      </c>
      <c r="K5" s="25" t="str">
        <f>F5</f>
        <v>1. Osnabrücker MC</v>
      </c>
      <c r="L5" s="27"/>
    </row>
    <row r="6" spans="1:12" ht="4.5" customHeight="1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12" ht="30" customHeight="1">
      <c r="A7" s="31" t="str">
        <f>M1A!A8</f>
        <v>Bahn 1</v>
      </c>
      <c r="B7" s="32">
        <f>SUM(M1A!B8:AC8)</f>
        <v>18</v>
      </c>
      <c r="C7" s="32">
        <f>SUM(M2A!B8:AC8)</f>
        <v>15</v>
      </c>
      <c r="D7" s="32">
        <f>SUM(M3A!B8:AC8)</f>
        <v>20</v>
      </c>
      <c r="E7" s="32">
        <f>SUM(M4A!B8:AC8)</f>
        <v>20</v>
      </c>
      <c r="F7" s="32">
        <f>SUM(M5A!B8:AC8)</f>
        <v>19</v>
      </c>
      <c r="G7" s="33"/>
      <c r="H7" s="34">
        <f>$B$7-C7</f>
        <v>3</v>
      </c>
      <c r="I7" s="34">
        <f>$B$7-D7</f>
        <v>-2</v>
      </c>
      <c r="J7" s="34">
        <f>$B$7-E7</f>
        <v>-2</v>
      </c>
      <c r="K7" s="34">
        <f>$B$7-F7</f>
        <v>-1</v>
      </c>
      <c r="L7" s="35" t="str">
        <f>M1A!A8</f>
        <v>Bahn 1</v>
      </c>
    </row>
    <row r="8" spans="1:12" ht="30" customHeight="1">
      <c r="A8" s="31" t="str">
        <f>M1A!A9</f>
        <v>Bahn 2</v>
      </c>
      <c r="B8" s="32">
        <f>SUM(M1A!B9:AC9)</f>
        <v>22</v>
      </c>
      <c r="C8" s="32">
        <f>SUM(M2A!B9:AC9)</f>
        <v>22</v>
      </c>
      <c r="D8" s="32">
        <f>SUM(M3A!B9:AC9)</f>
        <v>21</v>
      </c>
      <c r="E8" s="32">
        <f>SUM(M4A!B9:AC9)</f>
        <v>23</v>
      </c>
      <c r="F8" s="32">
        <f>SUM(M5A!B9:AC9)</f>
        <v>23</v>
      </c>
      <c r="G8" s="33"/>
      <c r="H8" s="34">
        <f>$B$8-C8</f>
        <v>0</v>
      </c>
      <c r="I8" s="34">
        <f>$B$8-D8</f>
        <v>1</v>
      </c>
      <c r="J8" s="34">
        <f>$B$8-E8</f>
        <v>-1</v>
      </c>
      <c r="K8" s="34">
        <f>$B$8-F8</f>
        <v>-1</v>
      </c>
      <c r="L8" s="35" t="str">
        <f>M1A!A9</f>
        <v>Bahn 2</v>
      </c>
    </row>
    <row r="9" spans="1:12" ht="30" customHeight="1">
      <c r="A9" s="31" t="str">
        <f>M1A!A10</f>
        <v>Bahn 3</v>
      </c>
      <c r="B9" s="32">
        <f>SUM(M1A!B10:AC10)</f>
        <v>18</v>
      </c>
      <c r="C9" s="32">
        <f>SUM(M2A!B10:AC10)</f>
        <v>18</v>
      </c>
      <c r="D9" s="32">
        <f>SUM(M3A!B10:AC10)</f>
        <v>20</v>
      </c>
      <c r="E9" s="32">
        <f>SUM(M4A!B10:AC10)</f>
        <v>19</v>
      </c>
      <c r="F9" s="32">
        <f>SUM(M5A!B10:AC10)</f>
        <v>23</v>
      </c>
      <c r="G9" s="33"/>
      <c r="H9" s="34">
        <f>$B$9-C9</f>
        <v>0</v>
      </c>
      <c r="I9" s="34">
        <f>$B$9-D9</f>
        <v>-2</v>
      </c>
      <c r="J9" s="34">
        <f>$B$9-E9</f>
        <v>-1</v>
      </c>
      <c r="K9" s="34">
        <f>$B$9-F9</f>
        <v>-5</v>
      </c>
      <c r="L9" s="35" t="str">
        <f>M1A!A10</f>
        <v>Bahn 3</v>
      </c>
    </row>
    <row r="10" spans="1:12" ht="30" customHeight="1">
      <c r="A10" s="31" t="str">
        <f>M1A!A11</f>
        <v>Bahn 4</v>
      </c>
      <c r="B10" s="32">
        <f>SUM(M1A!B11:AC11)</f>
        <v>17</v>
      </c>
      <c r="C10" s="32">
        <f>SUM(M2A!B11:AC11)</f>
        <v>16</v>
      </c>
      <c r="D10" s="32">
        <f>SUM(M3A!B11:AC11)</f>
        <v>23</v>
      </c>
      <c r="E10" s="32">
        <f>SUM(M4A!B11:AC11)</f>
        <v>23</v>
      </c>
      <c r="F10" s="32">
        <f>SUM(M5A!B11:AC11)</f>
        <v>23</v>
      </c>
      <c r="G10" s="33"/>
      <c r="H10" s="34">
        <f>$B$10-C10</f>
        <v>1</v>
      </c>
      <c r="I10" s="34">
        <f>$B$10-D10</f>
        <v>-6</v>
      </c>
      <c r="J10" s="34">
        <f>$B$10-E10</f>
        <v>-6</v>
      </c>
      <c r="K10" s="34">
        <f>$B$10-F10</f>
        <v>-6</v>
      </c>
      <c r="L10" s="35" t="str">
        <f>M1A!A11</f>
        <v>Bahn 4</v>
      </c>
    </row>
    <row r="11" spans="1:12" ht="30" customHeight="1">
      <c r="A11" s="31" t="str">
        <f>M1A!A12</f>
        <v>Bahn 5</v>
      </c>
      <c r="B11" s="32">
        <f>SUM(M1A!B12:AC12)</f>
        <v>19</v>
      </c>
      <c r="C11" s="32">
        <f>SUM(M2A!B12:AC12)</f>
        <v>21</v>
      </c>
      <c r="D11" s="32">
        <f>SUM(M3A!B12:AC12)</f>
        <v>20</v>
      </c>
      <c r="E11" s="32">
        <f>SUM(M4A!B12:AC12)</f>
        <v>20</v>
      </c>
      <c r="F11" s="32">
        <f>SUM(M5A!B12:AC12)</f>
        <v>27</v>
      </c>
      <c r="G11" s="33"/>
      <c r="H11" s="34">
        <f>$B$11-C11</f>
        <v>-2</v>
      </c>
      <c r="I11" s="34">
        <f>$B$11-D11</f>
        <v>-1</v>
      </c>
      <c r="J11" s="34">
        <f>$B$11-E11</f>
        <v>-1</v>
      </c>
      <c r="K11" s="34">
        <f>$B$11-F11</f>
        <v>-8</v>
      </c>
      <c r="L11" s="35" t="str">
        <f>M1A!A12</f>
        <v>Bahn 5</v>
      </c>
    </row>
    <row r="12" spans="1:12" ht="30" customHeight="1">
      <c r="A12" s="31" t="str">
        <f>M1A!A13</f>
        <v>Bahn 6</v>
      </c>
      <c r="B12" s="32">
        <f>SUM(M1A!B13:AC13)</f>
        <v>18</v>
      </c>
      <c r="C12" s="32">
        <f>SUM(M2A!B13:AC13)</f>
        <v>20</v>
      </c>
      <c r="D12" s="32">
        <f>SUM(M3A!B13:AC13)</f>
        <v>22</v>
      </c>
      <c r="E12" s="32">
        <f>SUM(M4A!B13:AC13)</f>
        <v>23</v>
      </c>
      <c r="F12" s="32">
        <f>SUM(M5A!B13:AC13)</f>
        <v>30</v>
      </c>
      <c r="G12" s="33"/>
      <c r="H12" s="34">
        <f>$B$12-C12</f>
        <v>-2</v>
      </c>
      <c r="I12" s="34">
        <f>$B$12-D12</f>
        <v>-4</v>
      </c>
      <c r="J12" s="34">
        <f>$B$12-E12</f>
        <v>-5</v>
      </c>
      <c r="K12" s="34">
        <f>$B$12-F12</f>
        <v>-12</v>
      </c>
      <c r="L12" s="35" t="str">
        <f>M1A!A13</f>
        <v>Bahn 6</v>
      </c>
    </row>
    <row r="13" spans="1:12" ht="30" customHeight="1">
      <c r="A13" s="31" t="str">
        <f>M1A!A14</f>
        <v>Bahn 7</v>
      </c>
      <c r="B13" s="32">
        <f>SUM(M1A!B14:AC14)</f>
        <v>18</v>
      </c>
      <c r="C13" s="32">
        <f>SUM(M2A!B14:AC14)</f>
        <v>21</v>
      </c>
      <c r="D13" s="32">
        <f>SUM(M3A!B14:AC14)</f>
        <v>17</v>
      </c>
      <c r="E13" s="32">
        <f>SUM(M4A!B14:AC14)</f>
        <v>17</v>
      </c>
      <c r="F13" s="32">
        <f>SUM(M5A!B14:AC14)</f>
        <v>21</v>
      </c>
      <c r="G13" s="33"/>
      <c r="H13" s="34">
        <f>$B$13-C13</f>
        <v>-3</v>
      </c>
      <c r="I13" s="34">
        <f>$B$13-D13</f>
        <v>1</v>
      </c>
      <c r="J13" s="34">
        <f>$B$13-E13</f>
        <v>1</v>
      </c>
      <c r="K13" s="34">
        <f>$B$13-F13</f>
        <v>-3</v>
      </c>
      <c r="L13" s="35" t="str">
        <f>M1A!A14</f>
        <v>Bahn 7</v>
      </c>
    </row>
    <row r="14" spans="1:12" ht="30" customHeight="1">
      <c r="A14" s="31" t="str">
        <f>M1A!A15</f>
        <v>Bahn 8</v>
      </c>
      <c r="B14" s="32">
        <f>SUM(M1A!B15:AC15)</f>
        <v>15</v>
      </c>
      <c r="C14" s="32">
        <f>SUM(M2A!B15:AC15)</f>
        <v>21</v>
      </c>
      <c r="D14" s="32">
        <f>SUM(M3A!B15:AC15)</f>
        <v>19</v>
      </c>
      <c r="E14" s="32">
        <f>SUM(M4A!B15:AC15)</f>
        <v>21</v>
      </c>
      <c r="F14" s="32">
        <f>SUM(M5A!B15:AC15)</f>
        <v>20</v>
      </c>
      <c r="G14" s="33"/>
      <c r="H14" s="34">
        <f>$B$14-C14</f>
        <v>-6</v>
      </c>
      <c r="I14" s="34">
        <f>$B$14-D14</f>
        <v>-4</v>
      </c>
      <c r="J14" s="34">
        <f>$B$14-E14</f>
        <v>-6</v>
      </c>
      <c r="K14" s="34">
        <f>$B$14-F14</f>
        <v>-5</v>
      </c>
      <c r="L14" s="35" t="str">
        <f>M1A!A15</f>
        <v>Bahn 8</v>
      </c>
    </row>
    <row r="15" spans="1:12" ht="30" customHeight="1">
      <c r="A15" s="31" t="str">
        <f>M1A!A16</f>
        <v>Bahn 9</v>
      </c>
      <c r="B15" s="32">
        <f>SUM(M1A!B16:AC16)</f>
        <v>22</v>
      </c>
      <c r="C15" s="32">
        <f>SUM(M2A!B16:AC16)</f>
        <v>25</v>
      </c>
      <c r="D15" s="32">
        <f>SUM(M3A!B16:AC16)</f>
        <v>21</v>
      </c>
      <c r="E15" s="32">
        <f>SUM(M4A!B16:AC16)</f>
        <v>22</v>
      </c>
      <c r="F15" s="32">
        <f>SUM(M5A!B16:AC16)</f>
        <v>34</v>
      </c>
      <c r="G15" s="33"/>
      <c r="H15" s="34">
        <f>$B$15-C15</f>
        <v>-3</v>
      </c>
      <c r="I15" s="34">
        <f>$B$15-D15</f>
        <v>1</v>
      </c>
      <c r="J15" s="34">
        <f>$B$15-E15</f>
        <v>0</v>
      </c>
      <c r="K15" s="34">
        <f>$B$15-F15</f>
        <v>-12</v>
      </c>
      <c r="L15" s="35" t="str">
        <f>M1A!A16</f>
        <v>Bahn 9</v>
      </c>
    </row>
    <row r="16" spans="1:12" ht="30" customHeight="1">
      <c r="A16" s="31" t="str">
        <f>M1A!A17</f>
        <v>Bahn 10</v>
      </c>
      <c r="B16" s="32">
        <f>SUM(M1A!B17:AC17)</f>
        <v>23</v>
      </c>
      <c r="C16" s="32">
        <f>SUM(M2A!B17:AC17)</f>
        <v>22</v>
      </c>
      <c r="D16" s="32">
        <f>SUM(M3A!B17:AC17)</f>
        <v>21</v>
      </c>
      <c r="E16" s="32">
        <f>SUM(M4A!B17:AC17)</f>
        <v>17</v>
      </c>
      <c r="F16" s="32">
        <f>SUM(M5A!B17:AC17)</f>
        <v>22</v>
      </c>
      <c r="G16" s="33"/>
      <c r="H16" s="34">
        <f>$B$16-C16</f>
        <v>1</v>
      </c>
      <c r="I16" s="34">
        <f>$B$16-D16</f>
        <v>2</v>
      </c>
      <c r="J16" s="34">
        <f>$B$16-E16</f>
        <v>6</v>
      </c>
      <c r="K16" s="34">
        <f>$B$16-F16</f>
        <v>1</v>
      </c>
      <c r="L16" s="35" t="str">
        <f>M1A!A17</f>
        <v>Bahn 10</v>
      </c>
    </row>
    <row r="17" spans="1:12" ht="30" customHeight="1">
      <c r="A17" s="31" t="str">
        <f>M1A!A18</f>
        <v>Bahn 11</v>
      </c>
      <c r="B17" s="32">
        <f>SUM(M1A!B18:AC18)</f>
        <v>20</v>
      </c>
      <c r="C17" s="32">
        <f>SUM(M2A!B18:AC18)</f>
        <v>19</v>
      </c>
      <c r="D17" s="32">
        <f>SUM(M3A!B18:AC18)</f>
        <v>17</v>
      </c>
      <c r="E17" s="32">
        <f>SUM(M4A!B18:AC18)</f>
        <v>26</v>
      </c>
      <c r="F17" s="32">
        <f>SUM(M5A!B18:AC18)</f>
        <v>20</v>
      </c>
      <c r="G17" s="33"/>
      <c r="H17" s="34">
        <f>$B$17-C17</f>
        <v>1</v>
      </c>
      <c r="I17" s="34">
        <f>$B$17-D17</f>
        <v>3</v>
      </c>
      <c r="J17" s="34">
        <f>$B$17-E17</f>
        <v>-6</v>
      </c>
      <c r="K17" s="34">
        <f>$B$17-F17</f>
        <v>0</v>
      </c>
      <c r="L17" s="35" t="str">
        <f>M1A!A18</f>
        <v>Bahn 11</v>
      </c>
    </row>
    <row r="18" spans="1:12" ht="30" customHeight="1">
      <c r="A18" s="31" t="str">
        <f>M1A!A19</f>
        <v>Bahn 12</v>
      </c>
      <c r="B18" s="32">
        <f>SUM(M1A!B19:AC19)</f>
        <v>13</v>
      </c>
      <c r="C18" s="32">
        <f>SUM(M2A!B19:AC19)</f>
        <v>14</v>
      </c>
      <c r="D18" s="32">
        <f>SUM(M3A!B19:AC19)</f>
        <v>14</v>
      </c>
      <c r="E18" s="32">
        <f>SUM(M4A!B19:AC19)</f>
        <v>13</v>
      </c>
      <c r="F18" s="32">
        <f>SUM(M5A!B19:AC19)</f>
        <v>19</v>
      </c>
      <c r="G18" s="33"/>
      <c r="H18" s="34">
        <f>$B$18-C18</f>
        <v>-1</v>
      </c>
      <c r="I18" s="34">
        <f>$B$18-D18</f>
        <v>-1</v>
      </c>
      <c r="J18" s="34">
        <f>$B$18-E18</f>
        <v>0</v>
      </c>
      <c r="K18" s="34">
        <f>$B$18-F18</f>
        <v>-6</v>
      </c>
      <c r="L18" s="35" t="str">
        <f>M1A!A19</f>
        <v>Bahn 12</v>
      </c>
    </row>
    <row r="19" spans="1:12" ht="30" customHeight="1">
      <c r="A19" s="31" t="str">
        <f>M1A!A20</f>
        <v>Bahn 13</v>
      </c>
      <c r="B19" s="32">
        <f>SUM(M1A!B20:AC20)</f>
        <v>17</v>
      </c>
      <c r="C19" s="32">
        <f>SUM(M2A!B20:AC20)</f>
        <v>17</v>
      </c>
      <c r="D19" s="32">
        <f>SUM(M3A!B20:AC20)</f>
        <v>19</v>
      </c>
      <c r="E19" s="32">
        <f>SUM(M4A!B20:AC20)</f>
        <v>21</v>
      </c>
      <c r="F19" s="32">
        <f>SUM(M5A!B20:AC20)</f>
        <v>19</v>
      </c>
      <c r="G19" s="33"/>
      <c r="H19" s="34">
        <f>$B$19-C19</f>
        <v>0</v>
      </c>
      <c r="I19" s="34">
        <f>$B$19-D19</f>
        <v>-2</v>
      </c>
      <c r="J19" s="34">
        <f>$B$19-E19</f>
        <v>-4</v>
      </c>
      <c r="K19" s="34">
        <f>$B$19-F19</f>
        <v>-2</v>
      </c>
      <c r="L19" s="35" t="str">
        <f>M1A!A20</f>
        <v>Bahn 13</v>
      </c>
    </row>
    <row r="20" spans="1:12" ht="30" customHeight="1">
      <c r="A20" s="31" t="str">
        <f>M1A!A21</f>
        <v>Bahn 14</v>
      </c>
      <c r="B20" s="32">
        <f>SUM(M1A!B21:AC21)</f>
        <v>16</v>
      </c>
      <c r="C20" s="32">
        <f>SUM(M2A!B21:AC21)</f>
        <v>18</v>
      </c>
      <c r="D20" s="32">
        <f>SUM(M3A!B21:AC21)</f>
        <v>14</v>
      </c>
      <c r="E20" s="32">
        <f>SUM(M4A!B21:AC21)</f>
        <v>15</v>
      </c>
      <c r="F20" s="32">
        <f>SUM(M5A!B21:AC21)</f>
        <v>18</v>
      </c>
      <c r="G20" s="33"/>
      <c r="H20" s="34">
        <f>$B$20-C20</f>
        <v>-2</v>
      </c>
      <c r="I20" s="34">
        <f>$B$20-D20</f>
        <v>2</v>
      </c>
      <c r="J20" s="34">
        <f>$B$20-E20</f>
        <v>1</v>
      </c>
      <c r="K20" s="34">
        <f>$B$20-F20</f>
        <v>-2</v>
      </c>
      <c r="L20" s="35" t="str">
        <f>M1A!A21</f>
        <v>Bahn 14</v>
      </c>
    </row>
    <row r="21" spans="1:12" ht="30" customHeight="1">
      <c r="A21" s="31" t="str">
        <f>M1A!A22</f>
        <v>Bahn 15</v>
      </c>
      <c r="B21" s="32">
        <f>SUM(M1A!B22:AC22)</f>
        <v>19</v>
      </c>
      <c r="C21" s="32">
        <f>SUM(M2A!B22:AC22)</f>
        <v>18</v>
      </c>
      <c r="D21" s="32">
        <f>SUM(M3A!B22:AC22)</f>
        <v>17</v>
      </c>
      <c r="E21" s="32">
        <f>SUM(M4A!B22:AC22)</f>
        <v>18</v>
      </c>
      <c r="F21" s="32">
        <f>SUM(M5A!B22:AC22)</f>
        <v>22</v>
      </c>
      <c r="G21" s="33"/>
      <c r="H21" s="34">
        <f>$B$21-C21</f>
        <v>1</v>
      </c>
      <c r="I21" s="34">
        <f>$B$21-D21</f>
        <v>2</v>
      </c>
      <c r="J21" s="34">
        <f>$B$21-E21</f>
        <v>1</v>
      </c>
      <c r="K21" s="34">
        <f>$B$21-F21</f>
        <v>-3</v>
      </c>
      <c r="L21" s="35" t="str">
        <f>M1A!A22</f>
        <v>Bahn 15</v>
      </c>
    </row>
    <row r="22" spans="1:12" ht="30" customHeight="1">
      <c r="A22" s="31" t="str">
        <f>M1A!A23</f>
        <v>Bahn 16</v>
      </c>
      <c r="B22" s="32">
        <f>SUM(M1A!B23:AC23)</f>
        <v>18</v>
      </c>
      <c r="C22" s="32">
        <f>SUM(M2A!B23:AC23)</f>
        <v>19</v>
      </c>
      <c r="D22" s="32">
        <f>SUM(M3A!B23:AC23)</f>
        <v>21</v>
      </c>
      <c r="E22" s="32">
        <f>SUM(M4A!B23:AC23)</f>
        <v>23</v>
      </c>
      <c r="F22" s="32">
        <f>SUM(M5A!B23:AC23)</f>
        <v>24</v>
      </c>
      <c r="G22" s="33"/>
      <c r="H22" s="34">
        <f>$B$22-C22</f>
        <v>-1</v>
      </c>
      <c r="I22" s="34">
        <f>$B$22-D22</f>
        <v>-3</v>
      </c>
      <c r="J22" s="34">
        <f>$B$22-E22</f>
        <v>-5</v>
      </c>
      <c r="K22" s="34">
        <f>$B$22-F22</f>
        <v>-6</v>
      </c>
      <c r="L22" s="35" t="str">
        <f>M1A!A23</f>
        <v>Bahn 16</v>
      </c>
    </row>
    <row r="23" spans="1:12" ht="30" customHeight="1">
      <c r="A23" s="31" t="str">
        <f>M1A!A24</f>
        <v>Bahn 17</v>
      </c>
      <c r="B23" s="32">
        <f>SUM(M1A!B24:AC24)</f>
        <v>20</v>
      </c>
      <c r="C23" s="32">
        <f>SUM(M2A!B24:AC24)</f>
        <v>23</v>
      </c>
      <c r="D23" s="32">
        <f>SUM(M3A!B24:AC24)</f>
        <v>23</v>
      </c>
      <c r="E23" s="32">
        <f>SUM(M4A!B24:AC24)</f>
        <v>23</v>
      </c>
      <c r="F23" s="32">
        <f>SUM(M5A!B24:AC24)</f>
        <v>23</v>
      </c>
      <c r="G23" s="33"/>
      <c r="H23" s="34">
        <f>$B$23-C23</f>
        <v>-3</v>
      </c>
      <c r="I23" s="34">
        <f>$B$23-D23</f>
        <v>-3</v>
      </c>
      <c r="J23" s="34">
        <f>$B$23-E23</f>
        <v>-3</v>
      </c>
      <c r="K23" s="34">
        <f>$B$23-F23</f>
        <v>-3</v>
      </c>
      <c r="L23" s="35" t="str">
        <f>M1A!A24</f>
        <v>Bahn 17</v>
      </c>
    </row>
    <row r="24" spans="1:12" ht="30" customHeight="1" thickBot="1">
      <c r="A24" s="319" t="str">
        <f>M1A!A25</f>
        <v>Bahn 18</v>
      </c>
      <c r="B24" s="32">
        <f>SUM(M1A!B25:AC25)</f>
        <v>22</v>
      </c>
      <c r="C24" s="32">
        <f>SUM(M2A!B25:AC25)</f>
        <v>21</v>
      </c>
      <c r="D24" s="32">
        <f>SUM(M3A!B25:AC25)</f>
        <v>24</v>
      </c>
      <c r="E24" s="32">
        <f>SUM(M4A!B25:AC25)</f>
        <v>19</v>
      </c>
      <c r="F24" s="32">
        <f>SUM(M5A!B25:AC25)</f>
        <v>24</v>
      </c>
      <c r="G24" s="320"/>
      <c r="H24" s="321">
        <f>$B$24-C24</f>
        <v>1</v>
      </c>
      <c r="I24" s="321">
        <f>$B$24-D24</f>
        <v>-2</v>
      </c>
      <c r="J24" s="321">
        <f>$B$24-E24</f>
        <v>3</v>
      </c>
      <c r="K24" s="321">
        <f>$B$24-F24</f>
        <v>-2</v>
      </c>
      <c r="L24" s="322" t="str">
        <f>M1A!A25</f>
        <v>Bahn 18</v>
      </c>
    </row>
    <row r="25" spans="1:12" ht="30" customHeight="1" thickTop="1" thickBot="1">
      <c r="A25" s="323" t="s">
        <v>95</v>
      </c>
      <c r="B25" s="324" t="str">
        <f>IF(SUM(M1A!B27:Y27)&gt;0,SUM(M1A!B27:Y27),"")</f>
        <v/>
      </c>
      <c r="C25" s="324" t="str">
        <f>IF(SUM(M2A!B27:Y27)&gt;0,SUM(M2A!B27:Y27),"")</f>
        <v/>
      </c>
      <c r="D25" s="324" t="str">
        <f>IF(SUM(M3A!B27:Y27)&gt;0,SUM(M3A!B27:Y27),"")</f>
        <v/>
      </c>
      <c r="E25" s="324" t="str">
        <f>IF(SUM(M4A!B27:Y27)&gt;0,SUM(M4A!B27:Y27),"")</f>
        <v/>
      </c>
      <c r="F25" s="324" t="str">
        <f>IF(SUM(M5A!B27:Y27)&gt;0,SUM(M5A!B27:Y27),"")</f>
        <v/>
      </c>
      <c r="G25" s="325"/>
      <c r="H25" s="326"/>
      <c r="I25" s="326"/>
      <c r="J25" s="326"/>
      <c r="K25" s="326"/>
      <c r="L25" s="327" t="s">
        <v>95</v>
      </c>
    </row>
    <row r="26" spans="1:12" ht="30" customHeight="1" thickTop="1">
      <c r="A26" s="36"/>
      <c r="B26" s="37">
        <f>SUM(B7:B25)</f>
        <v>335</v>
      </c>
      <c r="C26" s="37">
        <f>SUM(C7:C25)</f>
        <v>350</v>
      </c>
      <c r="D26" s="37">
        <f>SUM(D7:D25)</f>
        <v>353</v>
      </c>
      <c r="E26" s="37">
        <f>SUM(E7:E25)</f>
        <v>363</v>
      </c>
      <c r="F26" s="37">
        <f>SUM(F7:F25)</f>
        <v>411</v>
      </c>
      <c r="G26" s="38"/>
      <c r="H26" s="39">
        <f>$B$26-C26</f>
        <v>-15</v>
      </c>
      <c r="I26" s="39">
        <f>$B$26-D26</f>
        <v>-18</v>
      </c>
      <c r="J26" s="39">
        <f>$B$26-E26</f>
        <v>-28</v>
      </c>
      <c r="K26" s="39">
        <f>$B$26-F26</f>
        <v>-76</v>
      </c>
      <c r="L26" s="145">
        <f>SUM(B26:F26)/('Info Turnier'!D12*'Info Turnier'!B2*'Info Turnier'!D14)</f>
        <v>30.2</v>
      </c>
    </row>
    <row r="27" spans="1:12" ht="30" customHeight="1">
      <c r="A27" s="19"/>
      <c r="B27" s="40"/>
      <c r="C27" s="40"/>
      <c r="D27" s="40"/>
      <c r="E27" s="40"/>
      <c r="F27" s="40"/>
      <c r="G27" s="41"/>
      <c r="H27" s="42" t="s">
        <v>2</v>
      </c>
      <c r="I27" s="41"/>
      <c r="J27" s="41"/>
      <c r="K27" s="41"/>
      <c r="L27" s="43"/>
    </row>
    <row r="28" spans="1:12" ht="8.2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29" spans="1:12">
      <c r="J29" s="21"/>
      <c r="K29" s="21"/>
    </row>
    <row r="31" spans="1:12">
      <c r="K31" s="17"/>
    </row>
  </sheetData>
  <phoneticPr fontId="13" type="noConversion"/>
  <conditionalFormatting sqref="B25:F25">
    <cfRule type="cellIs" dxfId="11" priority="1" stopIfTrue="1" operator="equal">
      <formula>MIN($B$24:$F$24)</formula>
    </cfRule>
    <cfRule type="cellIs" dxfId="10" priority="2" stopIfTrue="1" operator="equal">
      <formula>MAX($B$24:$F$24)</formula>
    </cfRule>
  </conditionalFormatting>
  <conditionalFormatting sqref="B7:B24">
    <cfRule type="cellIs" dxfId="9" priority="3" stopIfTrue="1" operator="equal">
      <formula>MIN(B7:F7)</formula>
    </cfRule>
    <cfRule type="cellIs" dxfId="8" priority="4" stopIfTrue="1" operator="equal">
      <formula>MAX(B7:F7)</formula>
    </cfRule>
  </conditionalFormatting>
  <conditionalFormatting sqref="C7:C24">
    <cfRule type="cellIs" dxfId="7" priority="5" stopIfTrue="1" operator="equal">
      <formula>MIN(B7:F7)</formula>
    </cfRule>
    <cfRule type="cellIs" dxfId="6" priority="6" stopIfTrue="1" operator="equal">
      <formula>MAX(B7:F7)</formula>
    </cfRule>
  </conditionalFormatting>
  <conditionalFormatting sqref="D7:D24">
    <cfRule type="cellIs" dxfId="5" priority="7" stopIfTrue="1" operator="equal">
      <formula>MIN(B7:F7)</formula>
    </cfRule>
    <cfRule type="cellIs" dxfId="4" priority="8" stopIfTrue="1" operator="equal">
      <formula>MAX(B7:F7)</formula>
    </cfRule>
  </conditionalFormatting>
  <conditionalFormatting sqref="E7:E24">
    <cfRule type="cellIs" dxfId="3" priority="9" stopIfTrue="1" operator="equal">
      <formula>MIN(B7:F7)</formula>
    </cfRule>
    <cfRule type="cellIs" dxfId="2" priority="10" stopIfTrue="1" operator="equal">
      <formula>MAX(B7:F7)</formula>
    </cfRule>
  </conditionalFormatting>
  <conditionalFormatting sqref="F7:F24">
    <cfRule type="cellIs" dxfId="1" priority="11" stopIfTrue="1" operator="equal">
      <formula>MIN(B7:F7)</formula>
    </cfRule>
    <cfRule type="cellIs" dxfId="0" priority="12" stopIfTrue="1" operator="equal">
      <formula>MAX(B7:F7)</formula>
    </cfRule>
  </conditionalFormatting>
  <printOptions horizontalCentered="1"/>
  <pageMargins left="0.39370078740157483" right="0.39370078740157483" top="0.98425196850393704" bottom="0" header="0.51181102362204722" footer="0.51181102362204722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Tabelle5">
    <pageSetUpPr fitToPage="1"/>
  </sheetPr>
  <dimension ref="A1:K25"/>
  <sheetViews>
    <sheetView workbookViewId="0">
      <selection activeCell="B5" sqref="B5"/>
    </sheetView>
  </sheetViews>
  <sheetFormatPr baseColWidth="10" defaultRowHeight="12.75"/>
  <cols>
    <col min="1" max="1" width="14.42578125" style="18" bestFit="1" customWidth="1"/>
    <col min="2" max="9" width="8.7109375" style="18" customWidth="1"/>
    <col min="10" max="10" width="11.85546875" style="18" customWidth="1"/>
    <col min="11" max="11" width="1.7109375" style="18" customWidth="1"/>
    <col min="12" max="16384" width="11.42578125" style="18"/>
  </cols>
  <sheetData>
    <row r="1" spans="1:11" ht="30" customHeight="1">
      <c r="A1" s="310" t="str">
        <f>'4'!A2</f>
        <v>1. Spieltag - 02.04.2017 in GM-Hütte</v>
      </c>
      <c r="B1" s="122"/>
      <c r="C1" s="122"/>
      <c r="D1" s="122"/>
      <c r="E1" s="122"/>
      <c r="F1" s="122"/>
      <c r="G1" s="122"/>
      <c r="H1" s="122"/>
      <c r="I1" s="122"/>
      <c r="J1" s="123"/>
      <c r="K1" s="19"/>
    </row>
    <row r="2" spans="1:11" ht="30" customHeight="1">
      <c r="A2" s="342" t="str">
        <f>'4'!A3</f>
        <v>Abteilung 1</v>
      </c>
      <c r="B2" s="41"/>
      <c r="C2" s="41"/>
      <c r="D2" s="41"/>
      <c r="E2" s="41"/>
      <c r="F2" s="41"/>
      <c r="G2" s="41"/>
      <c r="H2" s="41"/>
      <c r="I2" s="41"/>
      <c r="J2" s="343"/>
      <c r="K2" s="19"/>
    </row>
    <row r="3" spans="1:11" ht="24" customHeight="1" thickBot="1">
      <c r="A3" s="309" t="str">
        <f>'1'!C4</f>
        <v>Vereinsmannschaft</v>
      </c>
      <c r="B3" s="124"/>
      <c r="C3" s="124"/>
      <c r="D3" s="124"/>
      <c r="E3" s="124"/>
      <c r="F3" s="124"/>
      <c r="G3" s="124"/>
      <c r="H3" s="124"/>
      <c r="I3" s="124"/>
      <c r="J3" s="125"/>
      <c r="K3" s="19"/>
    </row>
    <row r="4" spans="1:11" ht="37.5" customHeight="1" thickBot="1">
      <c r="A4" s="126"/>
      <c r="B4" s="127" t="s">
        <v>68</v>
      </c>
      <c r="C4" s="128" t="s">
        <v>69</v>
      </c>
      <c r="D4" s="128" t="s">
        <v>70</v>
      </c>
      <c r="E4" s="128" t="s">
        <v>71</v>
      </c>
      <c r="F4" s="128" t="s">
        <v>72</v>
      </c>
      <c r="G4" s="128" t="s">
        <v>73</v>
      </c>
      <c r="H4" s="129" t="s">
        <v>74</v>
      </c>
      <c r="I4" s="130" t="s">
        <v>1</v>
      </c>
      <c r="J4" s="131" t="s">
        <v>0</v>
      </c>
      <c r="K4" s="19"/>
    </row>
    <row r="5" spans="1:11" ht="37.5" customHeight="1">
      <c r="A5" s="132" t="str">
        <f>M1A!A8</f>
        <v>Bahn 1</v>
      </c>
      <c r="B5" s="133">
        <f>FREQUENCY(M1A:M5A!B8:AB8,1)</f>
        <v>91</v>
      </c>
      <c r="C5" s="134">
        <f>FREQUENCY(M1A:M5A!B8:AB8,2)-B5</f>
        <v>32</v>
      </c>
      <c r="D5" s="134">
        <f>FREQUENCY(M1A:M5A!B8:AB8,3)-(B5+C5)</f>
        <v>0</v>
      </c>
      <c r="E5" s="134">
        <f>FREQUENCY(M1A:M5A!B8:AB8,4)-(B5+C5+D5)</f>
        <v>0</v>
      </c>
      <c r="F5" s="134">
        <f>FREQUENCY(M1A:M5A!B8:AB8,5)-(B5+C5+D5+E5)</f>
        <v>0</v>
      </c>
      <c r="G5" s="134">
        <f>FREQUENCY(M1A:M5A!B8:AB8,6)-(B5+C5+D5+E5+F5)</f>
        <v>0</v>
      </c>
      <c r="H5" s="135">
        <f>FREQUENCY(M1A:M5A!B8:AB8,7)-(B5+C5+D5+E5+F5+G5)</f>
        <v>0</v>
      </c>
      <c r="I5" s="136">
        <f>B5*1+C5*2+D5*3+E5*4+F5*5+G5*6+H5*7</f>
        <v>155</v>
      </c>
      <c r="J5" s="137">
        <f>I5/COUNT(M1A:M5A!B8:AB8)</f>
        <v>1.2601626016260163</v>
      </c>
      <c r="K5" s="19"/>
    </row>
    <row r="6" spans="1:11" ht="37.5" customHeight="1">
      <c r="A6" s="132" t="str">
        <f>M1A!A9</f>
        <v>Bahn 2</v>
      </c>
      <c r="B6" s="133">
        <f>FREQUENCY(M1A:M5A!B9:AB9,1)</f>
        <v>73</v>
      </c>
      <c r="C6" s="134">
        <f>FREQUENCY(M1A:M5A!B9:AB9,2)-B6</f>
        <v>49</v>
      </c>
      <c r="D6" s="134">
        <f>FREQUENCY(M1A:M5A!B9:AB9,3)-(B6+C6)</f>
        <v>1</v>
      </c>
      <c r="E6" s="134">
        <f>FREQUENCY(M1A:M5A!B9:AB9,4)-(B6+C6+D6)</f>
        <v>0</v>
      </c>
      <c r="F6" s="134">
        <f>FREQUENCY(M1A:M5A!B9:AB9,5)-(B6+C6+D6+E6)</f>
        <v>0</v>
      </c>
      <c r="G6" s="134">
        <f>FREQUENCY(M1A:M5A!B9:AB9,6)-(B6+C6+D6+E6+F6)</f>
        <v>0</v>
      </c>
      <c r="H6" s="135">
        <f>FREQUENCY(M1A:M5A!B9:AB9,7)-(B6+C6+D6+E6+F6+G6)</f>
        <v>0</v>
      </c>
      <c r="I6" s="138">
        <f t="shared" ref="I6:I22" si="0">B6*1+C6*2+D6*3+E6*4+F6*5+G6*6+H6*7</f>
        <v>174</v>
      </c>
      <c r="J6" s="137">
        <f>I6/COUNT(M1A:M5A!B9:AB9)</f>
        <v>1.4146341463414633</v>
      </c>
      <c r="K6" s="19"/>
    </row>
    <row r="7" spans="1:11" ht="37.5" customHeight="1">
      <c r="A7" s="132" t="str">
        <f>M1A!A10</f>
        <v>Bahn 3</v>
      </c>
      <c r="B7" s="133">
        <f>FREQUENCY(M1A:M5A!B10:AB10,1)</f>
        <v>85</v>
      </c>
      <c r="C7" s="134">
        <f>FREQUENCY(M1A:M5A!B10:AB10,2)-B7</f>
        <v>38</v>
      </c>
      <c r="D7" s="134">
        <f>FREQUENCY(M1A:M5A!B10:AB10,3)-(B7+C7)</f>
        <v>0</v>
      </c>
      <c r="E7" s="134">
        <f>FREQUENCY(M1A:M5A!B10:AB10,4)-(B7+C7+D7)</f>
        <v>0</v>
      </c>
      <c r="F7" s="134">
        <f>FREQUENCY(M1A:M5A!B10:AB10,5)-(B7+C7+D7+E7)</f>
        <v>0</v>
      </c>
      <c r="G7" s="134">
        <f>FREQUENCY(M1A:M5A!B10:AB10,6)-(B7+C7+D7+E7+F7)</f>
        <v>0</v>
      </c>
      <c r="H7" s="135">
        <f>FREQUENCY(M1A:M5A!B10:AB10,7)-(B7+C7+D7+E7+F7+G7)</f>
        <v>0</v>
      </c>
      <c r="I7" s="138">
        <f t="shared" si="0"/>
        <v>161</v>
      </c>
      <c r="J7" s="137">
        <f>I7/COUNT(M1A:M5A!B10:AB10)</f>
        <v>1.3089430894308942</v>
      </c>
      <c r="K7" s="19"/>
    </row>
    <row r="8" spans="1:11" ht="37.5" customHeight="1">
      <c r="A8" s="132" t="str">
        <f>M1A!A11</f>
        <v>Bahn 4</v>
      </c>
      <c r="B8" s="133">
        <f>FREQUENCY(M1A:M5A!B11:AB11,1)</f>
        <v>93</v>
      </c>
      <c r="C8" s="134">
        <f>FREQUENCY(M1A:M5A!B11:AB11,2)-B8</f>
        <v>19</v>
      </c>
      <c r="D8" s="134">
        <f>FREQUENCY(M1A:M5A!B11:AB11,3)-(B8+C8)</f>
        <v>10</v>
      </c>
      <c r="E8" s="134">
        <f>FREQUENCY(M1A:M5A!B11:AB11,4)-(B8+C8+D8)</f>
        <v>1</v>
      </c>
      <c r="F8" s="134">
        <f>FREQUENCY(M1A:M5A!B11:AB11,5)-(B8+C8+D8+E8)</f>
        <v>0</v>
      </c>
      <c r="G8" s="134">
        <f>FREQUENCY(M1A:M5A!B11:AB11,6)-(B8+C8+D8+E8+F8)</f>
        <v>0</v>
      </c>
      <c r="H8" s="135">
        <f>FREQUENCY(M1A:M5A!B11:AB11,7)-(B8+C8+D8+E8+F8+G8)</f>
        <v>0</v>
      </c>
      <c r="I8" s="138">
        <f t="shared" si="0"/>
        <v>165</v>
      </c>
      <c r="J8" s="137">
        <f>I8/COUNT(M1A:M5A!B11:AB11)</f>
        <v>1.3414634146341464</v>
      </c>
      <c r="K8" s="19"/>
    </row>
    <row r="9" spans="1:11" ht="37.5" customHeight="1">
      <c r="A9" s="132" t="str">
        <f>M1A!A12</f>
        <v>Bahn 5</v>
      </c>
      <c r="B9" s="133">
        <f>FREQUENCY(M1A:M5A!B12:AB12,1)</f>
        <v>81</v>
      </c>
      <c r="C9" s="134">
        <f>FREQUENCY(M1A:M5A!B12:AB12,2)-B9</f>
        <v>37</v>
      </c>
      <c r="D9" s="134">
        <f>FREQUENCY(M1A:M5A!B12:AB12,3)-(B9+C9)</f>
        <v>5</v>
      </c>
      <c r="E9" s="134">
        <f>FREQUENCY(M1A:M5A!B12:AB12,4)-(B9+C9+D9)</f>
        <v>0</v>
      </c>
      <c r="F9" s="134">
        <f>FREQUENCY(M1A:M5A!B12:AB12,5)-(B9+C9+D9+E9)</f>
        <v>0</v>
      </c>
      <c r="G9" s="134">
        <f>FREQUENCY(M1A:M5A!B12:AB12,6)-(B9+C9+D9+E9+F9)</f>
        <v>0</v>
      </c>
      <c r="H9" s="135">
        <f>FREQUENCY(M1A:M5A!B12:AB12,7)-(B9+C9+D9+E9+F9+G9)</f>
        <v>0</v>
      </c>
      <c r="I9" s="138">
        <f t="shared" si="0"/>
        <v>170</v>
      </c>
      <c r="J9" s="137">
        <f>I9/COUNT(M1A:M5A!B12:AB12)</f>
        <v>1.3821138211382114</v>
      </c>
      <c r="K9" s="19"/>
    </row>
    <row r="10" spans="1:11" ht="37.5" customHeight="1">
      <c r="A10" s="132" t="str">
        <f>M1A!A13</f>
        <v>Bahn 6</v>
      </c>
      <c r="B10" s="133">
        <f>FREQUENCY(M1A:M5A!B13:AB13,1)</f>
        <v>84</v>
      </c>
      <c r="C10" s="134">
        <f>FREQUENCY(M1A:M5A!B13:AB13,2)-B10</f>
        <v>30</v>
      </c>
      <c r="D10" s="134">
        <f>FREQUENCY(M1A:M5A!B13:AB13,3)-(B10+C10)</f>
        <v>7</v>
      </c>
      <c r="E10" s="134">
        <f>FREQUENCY(M1A:M5A!B13:AB13,4)-(B10+C10+D10)</f>
        <v>1</v>
      </c>
      <c r="F10" s="134">
        <f>FREQUENCY(M1A:M5A!B13:AB13,5)-(B10+C10+D10+E10)</f>
        <v>0</v>
      </c>
      <c r="G10" s="134">
        <f>FREQUENCY(M1A:M5A!B13:AB13,6)-(B10+C10+D10+E10+F10)</f>
        <v>0</v>
      </c>
      <c r="H10" s="135">
        <f>FREQUENCY(M1A:M5A!B13:AB13,7)-(B10+C10+D10+E10+F10+G10)</f>
        <v>1</v>
      </c>
      <c r="I10" s="138">
        <f t="shared" si="0"/>
        <v>176</v>
      </c>
      <c r="J10" s="137">
        <f>I10/COUNT(M1A:M5A!B13:AB13)</f>
        <v>1.4308943089430894</v>
      </c>
      <c r="K10" s="19"/>
    </row>
    <row r="11" spans="1:11" ht="37.5" customHeight="1">
      <c r="A11" s="132" t="str">
        <f>M1A!A14</f>
        <v>Bahn 7</v>
      </c>
      <c r="B11" s="133">
        <f>FREQUENCY(M1A:M5A!B14:AB14,1)</f>
        <v>89</v>
      </c>
      <c r="C11" s="134">
        <f>FREQUENCY(M1A:M5A!B14:AB14,2)-B11</f>
        <v>34</v>
      </c>
      <c r="D11" s="134">
        <f>FREQUENCY(M1A:M5A!B14:AB14,3)-(B11+C11)</f>
        <v>0</v>
      </c>
      <c r="E11" s="134">
        <f>FREQUENCY(M1A:M5A!B14:AB14,4)-(B11+C11+D11)</f>
        <v>0</v>
      </c>
      <c r="F11" s="134">
        <f>FREQUENCY(M1A:M5A!B14:AB14,5)-(B11+C11+D11+E11)</f>
        <v>0</v>
      </c>
      <c r="G11" s="134">
        <f>FREQUENCY(M1A:M5A!B14:AB14,6)-(B11+C11+D11+E11+F11)</f>
        <v>0</v>
      </c>
      <c r="H11" s="135">
        <f>FREQUENCY(M1A:M5A!B14:AB14,7)-(B11+C11+D11+E11+F11+G11)</f>
        <v>0</v>
      </c>
      <c r="I11" s="138">
        <f t="shared" si="0"/>
        <v>157</v>
      </c>
      <c r="J11" s="137">
        <f>I11/COUNT(M1A:M5A!B14:AB14)</f>
        <v>1.2764227642276422</v>
      </c>
      <c r="K11" s="19"/>
    </row>
    <row r="12" spans="1:11" ht="37.5" customHeight="1">
      <c r="A12" s="132" t="str">
        <f>M1A!A15</f>
        <v>Bahn 8</v>
      </c>
      <c r="B12" s="133">
        <f>FREQUENCY(M1A:M5A!B15:AB15,1)</f>
        <v>88</v>
      </c>
      <c r="C12" s="134">
        <f>FREQUENCY(M1A:M5A!B15:AB15,2)-B12</f>
        <v>34</v>
      </c>
      <c r="D12" s="134">
        <f>FREQUENCY(M1A:M5A!B15:AB15,3)-(B12+C12)</f>
        <v>1</v>
      </c>
      <c r="E12" s="134">
        <f>FREQUENCY(M1A:M5A!B15:AB15,4)-(B12+C12+D12)</f>
        <v>0</v>
      </c>
      <c r="F12" s="134">
        <f>FREQUENCY(M1A:M5A!B15:AB15,5)-(B12+C12+D12+E12)</f>
        <v>0</v>
      </c>
      <c r="G12" s="134">
        <f>FREQUENCY(M1A:M5A!B15:AB15,6)-(B12+C12+D12+E12+F12)</f>
        <v>0</v>
      </c>
      <c r="H12" s="135">
        <f>FREQUENCY(M1A:M5A!B15:AB15,7)-(B12+C12+D12+E12+F12+G12)</f>
        <v>0</v>
      </c>
      <c r="I12" s="138">
        <f t="shared" si="0"/>
        <v>159</v>
      </c>
      <c r="J12" s="137">
        <f>I12/COUNT(M1A:M5A!B15:AB15)</f>
        <v>1.2926829268292683</v>
      </c>
      <c r="K12" s="19"/>
    </row>
    <row r="13" spans="1:11" ht="37.5" customHeight="1">
      <c r="A13" s="132" t="str">
        <f>M1A!A16</f>
        <v>Bahn 9</v>
      </c>
      <c r="B13" s="133">
        <f>FREQUENCY(M1A:M5A!B16:AB16,1)</f>
        <v>79</v>
      </c>
      <c r="C13" s="134">
        <f>FREQUENCY(M1A:M5A!B16:AB16,2)-B13</f>
        <v>28</v>
      </c>
      <c r="D13" s="134">
        <f>FREQUENCY(M1A:M5A!B16:AB16,3)-(B13+C13)</f>
        <v>12</v>
      </c>
      <c r="E13" s="134">
        <f>FREQUENCY(M1A:M5A!B16:AB16,4)-(B13+C13+D13)</f>
        <v>4</v>
      </c>
      <c r="F13" s="134">
        <f>FREQUENCY(M1A:M5A!B16:AB16,5)-(B13+C13+D13+E13)</f>
        <v>0</v>
      </c>
      <c r="G13" s="134">
        <f>FREQUENCY(M1A:M5A!B16:AB16,6)-(B13+C13+D13+E13+F13)</f>
        <v>0</v>
      </c>
      <c r="H13" s="135">
        <f>FREQUENCY(M1A:M5A!B16:AB16,7)-(B13+C13+D13+E13+F13+G13)</f>
        <v>0</v>
      </c>
      <c r="I13" s="138">
        <f t="shared" si="0"/>
        <v>187</v>
      </c>
      <c r="J13" s="137">
        <f>I13/COUNT(M1A:M5A!B16:AB16)</f>
        <v>1.5203252032520325</v>
      </c>
      <c r="K13" s="19"/>
    </row>
    <row r="14" spans="1:11" ht="37.5" customHeight="1">
      <c r="A14" s="132" t="str">
        <f>M1A!A17</f>
        <v>Bahn 10</v>
      </c>
      <c r="B14" s="133">
        <f>FREQUENCY(M1A:M5A!B17:AB17,1)</f>
        <v>84</v>
      </c>
      <c r="C14" s="134">
        <f>FREQUENCY(M1A:M5A!B17:AB17,2)-B14</f>
        <v>34</v>
      </c>
      <c r="D14" s="134">
        <f>FREQUENCY(M1A:M5A!B17:AB17,3)-(B14+C14)</f>
        <v>4</v>
      </c>
      <c r="E14" s="134">
        <f>FREQUENCY(M1A:M5A!B17:AB17,4)-(B14+C14+D14)</f>
        <v>1</v>
      </c>
      <c r="F14" s="134">
        <f>FREQUENCY(M1A:M5A!B17:AB17,5)-(B14+C14+D14+E14)</f>
        <v>0</v>
      </c>
      <c r="G14" s="134">
        <f>FREQUENCY(M1A:M5A!B17:AB17,6)-(B14+C14+D14+E14+F14)</f>
        <v>0</v>
      </c>
      <c r="H14" s="135">
        <f>FREQUENCY(M1A:M5A!B17:AB17,7)-(B14+C14+D14+E14+F14+G14)</f>
        <v>0</v>
      </c>
      <c r="I14" s="138">
        <f t="shared" si="0"/>
        <v>168</v>
      </c>
      <c r="J14" s="137">
        <f>I14/COUNT(M1A:M5A!B17:AB17)</f>
        <v>1.3658536585365855</v>
      </c>
      <c r="K14" s="19"/>
    </row>
    <row r="15" spans="1:11" ht="37.5" customHeight="1">
      <c r="A15" s="132" t="str">
        <f>M1A!A18</f>
        <v>Bahn 11</v>
      </c>
      <c r="B15" s="133">
        <f>FREQUENCY(M1A:M5A!B18:AB18,1)</f>
        <v>89</v>
      </c>
      <c r="C15" s="134">
        <f>FREQUENCY(M1A:M5A!B18:AB18,2)-B15</f>
        <v>29</v>
      </c>
      <c r="D15" s="134">
        <f>FREQUENCY(M1A:M5A!B18:AB18,3)-(B15+C15)</f>
        <v>3</v>
      </c>
      <c r="E15" s="134">
        <f>FREQUENCY(M1A:M5A!B18:AB18,4)-(B15+C15+D15)</f>
        <v>1</v>
      </c>
      <c r="F15" s="134">
        <f>FREQUENCY(M1A:M5A!B18:AB18,5)-(B15+C15+D15+E15)</f>
        <v>1</v>
      </c>
      <c r="G15" s="134">
        <f>FREQUENCY(M1A:M5A!B18:AB18,6)-(B15+C15+D15+E15+F15)</f>
        <v>0</v>
      </c>
      <c r="H15" s="135">
        <f>FREQUENCY(M1A:M5A!B18:AB18,7)-(B15+C15+D15+E15+F15+G15)</f>
        <v>0</v>
      </c>
      <c r="I15" s="138">
        <f t="shared" si="0"/>
        <v>165</v>
      </c>
      <c r="J15" s="137">
        <f>I15/COUNT(M1A:M5A!B18:AB18)</f>
        <v>1.3414634146341464</v>
      </c>
      <c r="K15" s="19"/>
    </row>
    <row r="16" spans="1:11" ht="37.5" customHeight="1">
      <c r="A16" s="132" t="str">
        <f>M1A!A19</f>
        <v>Bahn 12</v>
      </c>
      <c r="B16" s="133">
        <f>FREQUENCY(M1A:M5A!B19:AB19,1)</f>
        <v>112</v>
      </c>
      <c r="C16" s="134">
        <f>FREQUENCY(M1A:M5A!B19:AB19,2)-B16</f>
        <v>9</v>
      </c>
      <c r="D16" s="134">
        <f>FREQUENCY(M1A:M5A!B19:AB19,3)-(B16+C16)</f>
        <v>2</v>
      </c>
      <c r="E16" s="134">
        <f>FREQUENCY(M1A:M5A!B19:AB19,4)-(B16+C16+D16)</f>
        <v>0</v>
      </c>
      <c r="F16" s="134">
        <f>FREQUENCY(M1A:M5A!B19:AB19,5)-(B16+C16+D16+E16)</f>
        <v>0</v>
      </c>
      <c r="G16" s="134">
        <f>FREQUENCY(M1A:M5A!B19:AB19,6)-(B16+C16+D16+E16+F16)</f>
        <v>0</v>
      </c>
      <c r="H16" s="135">
        <f>FREQUENCY(M1A:M5A!B19:AB19,7)-(B16+C16+D16+E16+F16+G16)</f>
        <v>0</v>
      </c>
      <c r="I16" s="138">
        <f t="shared" si="0"/>
        <v>136</v>
      </c>
      <c r="J16" s="137">
        <f>I16/COUNT(M1A:M5A!B19:AB19)</f>
        <v>1.1056910569105691</v>
      </c>
      <c r="K16" s="19"/>
    </row>
    <row r="17" spans="1:11" ht="37.5" customHeight="1">
      <c r="A17" s="132" t="str">
        <f>M1A!A20</f>
        <v>Bahn 13</v>
      </c>
      <c r="B17" s="133">
        <f>FREQUENCY(M1A:M5A!B20:AB20,1)</f>
        <v>92</v>
      </c>
      <c r="C17" s="134">
        <f>FREQUENCY(M1A:M5A!B20:AB20,2)-B17</f>
        <v>29</v>
      </c>
      <c r="D17" s="134">
        <f>FREQUENCY(M1A:M5A!B20:AB20,3)-(B17+C17)</f>
        <v>2</v>
      </c>
      <c r="E17" s="134">
        <f>FREQUENCY(M1A:M5A!B20:AB20,4)-(B17+C17+D17)</f>
        <v>0</v>
      </c>
      <c r="F17" s="134">
        <f>FREQUENCY(M1A:M5A!B20:AB20,5)-(B17+C17+D17+E17)</f>
        <v>0</v>
      </c>
      <c r="G17" s="134">
        <f>FREQUENCY(M1A:M5A!B20:AB20,6)-(B17+C17+D17+E17+F17)</f>
        <v>0</v>
      </c>
      <c r="H17" s="135">
        <f>FREQUENCY(M1A:M5A!B20:AB20,7)-(B17+C17+D17+E17+F17+G17)</f>
        <v>0</v>
      </c>
      <c r="I17" s="138">
        <f t="shared" si="0"/>
        <v>156</v>
      </c>
      <c r="J17" s="137">
        <f>I17/COUNT(M1A:M5A!B20:AB20)</f>
        <v>1.2682926829268293</v>
      </c>
      <c r="K17" s="19"/>
    </row>
    <row r="18" spans="1:11" ht="37.5" customHeight="1">
      <c r="A18" s="132" t="str">
        <f>M1A!A21</f>
        <v>Bahn 14</v>
      </c>
      <c r="B18" s="133">
        <f>FREQUENCY(M1A:M5A!B21:AB21,1)</f>
        <v>102</v>
      </c>
      <c r="C18" s="134">
        <f>FREQUENCY(M1A:M5A!B21:AB21,2)-B18</f>
        <v>21</v>
      </c>
      <c r="D18" s="134">
        <f>FREQUENCY(M1A:M5A!B21:AB21,3)-(B18+C18)</f>
        <v>0</v>
      </c>
      <c r="E18" s="134">
        <f>FREQUENCY(M1A:M5A!B21:AB21,4)-(B18+C18+D18)</f>
        <v>0</v>
      </c>
      <c r="F18" s="134">
        <f>FREQUENCY(M1A:M5A!B21:AB21,5)-(B18+C18+D18+E18)</f>
        <v>0</v>
      </c>
      <c r="G18" s="134">
        <f>FREQUENCY(M1A:M5A!B21:AB21,6)-(B18+C18+D18+E18+F18)</f>
        <v>0</v>
      </c>
      <c r="H18" s="135">
        <f>FREQUENCY(M1A:M5A!B21:AB21,7)-(B18+C18+D18+E18+F18+G18)</f>
        <v>0</v>
      </c>
      <c r="I18" s="138">
        <f t="shared" si="0"/>
        <v>144</v>
      </c>
      <c r="J18" s="137">
        <f>I18/COUNT(M1A:M5A!B21:AB21)</f>
        <v>1.1707317073170731</v>
      </c>
      <c r="K18" s="19"/>
    </row>
    <row r="19" spans="1:11" ht="37.5" customHeight="1">
      <c r="A19" s="132" t="str">
        <f>M1A!A22</f>
        <v>Bahn 15</v>
      </c>
      <c r="B19" s="133">
        <f>FREQUENCY(M1A:M5A!B22:AB22,1)</f>
        <v>89</v>
      </c>
      <c r="C19" s="134">
        <f>FREQUENCY(M1A:M5A!B22:AB22,2)-B19</f>
        <v>34</v>
      </c>
      <c r="D19" s="134">
        <f>FREQUENCY(M1A:M5A!B22:AB22,3)-(B19+C19)</f>
        <v>0</v>
      </c>
      <c r="E19" s="134">
        <f>FREQUENCY(M1A:M5A!B22:AB22,4)-(B19+C19+D19)</f>
        <v>0</v>
      </c>
      <c r="F19" s="134">
        <f>FREQUENCY(M1A:M5A!B22:AB22,5)-(B19+C19+D19+E19)</f>
        <v>0</v>
      </c>
      <c r="G19" s="134">
        <f>FREQUENCY(M1A:M5A!B22:AB22,6)-(B19+C19+D19+E19+F19)</f>
        <v>0</v>
      </c>
      <c r="H19" s="135">
        <f>FREQUENCY(M1A:M5A!B22:AB22,7)-(B19+C19+D19+E19+F19+G19)</f>
        <v>0</v>
      </c>
      <c r="I19" s="138">
        <f t="shared" si="0"/>
        <v>157</v>
      </c>
      <c r="J19" s="137">
        <f>I19/COUNT(M1A:M5A!B22:AB22)</f>
        <v>1.2764227642276422</v>
      </c>
      <c r="K19" s="19"/>
    </row>
    <row r="20" spans="1:11" ht="37.5" customHeight="1">
      <c r="A20" s="132" t="str">
        <f>M1A!A23</f>
        <v>Bahn 16</v>
      </c>
      <c r="B20" s="133">
        <f>FREQUENCY(M1A:M5A!B23:AB23,1)</f>
        <v>81</v>
      </c>
      <c r="C20" s="134">
        <f>FREQUENCY(M1A:M5A!B23:AB23,2)-B20</f>
        <v>40</v>
      </c>
      <c r="D20" s="134">
        <f>FREQUENCY(M1A:M5A!B23:AB23,3)-(B20+C20)</f>
        <v>1</v>
      </c>
      <c r="E20" s="134">
        <f>FREQUENCY(M1A:M5A!B23:AB23,4)-(B20+C20+D20)</f>
        <v>1</v>
      </c>
      <c r="F20" s="134">
        <f>FREQUENCY(M1A:M5A!B23:AB23,5)-(B20+C20+D20+E20)</f>
        <v>0</v>
      </c>
      <c r="G20" s="134">
        <f>FREQUENCY(M1A:M5A!B23:AB23,6)-(B20+C20+D20+E20+F20)</f>
        <v>0</v>
      </c>
      <c r="H20" s="135">
        <f>FREQUENCY(M1A:M5A!B23:AB23,7)-(B20+C20+D20+E20+F20+G20)</f>
        <v>0</v>
      </c>
      <c r="I20" s="138">
        <f t="shared" si="0"/>
        <v>168</v>
      </c>
      <c r="J20" s="137">
        <f>I20/COUNT(M1A:M5A!B23:AB23)</f>
        <v>1.3658536585365855</v>
      </c>
      <c r="K20" s="19"/>
    </row>
    <row r="21" spans="1:11" ht="37.5" customHeight="1">
      <c r="A21" s="132" t="str">
        <f>M1A!A24</f>
        <v>Bahn 17</v>
      </c>
      <c r="B21" s="133">
        <f>FREQUENCY(M1A:M5A!B24:AB24,1)</f>
        <v>74</v>
      </c>
      <c r="C21" s="134">
        <f>FREQUENCY(M1A:M5A!B24:AB24,2)-B21</f>
        <v>46</v>
      </c>
      <c r="D21" s="134">
        <f>FREQUENCY(M1A:M5A!B24:AB24,3)-(B21+C21)</f>
        <v>3</v>
      </c>
      <c r="E21" s="134">
        <f>FREQUENCY(M1A:M5A!B24:AB24,4)-(B21+C21+D21)</f>
        <v>0</v>
      </c>
      <c r="F21" s="134">
        <f>FREQUENCY(M1A:M5A!B24:AB24,5)-(B21+C21+D21+E21)</f>
        <v>0</v>
      </c>
      <c r="G21" s="134">
        <f>FREQUENCY(M1A:M5A!B24:AB24,6)-(B21+C21+D21+E21+F21)</f>
        <v>0</v>
      </c>
      <c r="H21" s="135">
        <f>FREQUENCY(M1A:M5A!B24:AB24,7)-(B21+C21+D21+E21+F21+G21)</f>
        <v>0</v>
      </c>
      <c r="I21" s="138">
        <f t="shared" si="0"/>
        <v>175</v>
      </c>
      <c r="J21" s="137">
        <f>I21/COUNT(M1A:M5A!B24:AB24)</f>
        <v>1.4227642276422765</v>
      </c>
      <c r="K21" s="19"/>
    </row>
    <row r="22" spans="1:11" ht="37.5" customHeight="1" thickBot="1">
      <c r="A22" s="328" t="str">
        <f>M1A!A25</f>
        <v>Bahn 18</v>
      </c>
      <c r="B22" s="133">
        <f>FREQUENCY(M1A:M5A!B25:AB25,1)</f>
        <v>87</v>
      </c>
      <c r="C22" s="134">
        <f>FREQUENCY(M1A:M5A!B25:AB25,2)-B22</f>
        <v>27</v>
      </c>
      <c r="D22" s="134">
        <f>FREQUENCY(M1A:M5A!B25:AB25,3)-(B22+C22)</f>
        <v>5</v>
      </c>
      <c r="E22" s="134">
        <f>FREQUENCY(M1A:M5A!B25:AB25,4)-(B22+C22+D22)</f>
        <v>3</v>
      </c>
      <c r="F22" s="134">
        <f>FREQUENCY(M1A:M5A!B25:AB25,5)-(B22+C22+D22+E22)</f>
        <v>1</v>
      </c>
      <c r="G22" s="134">
        <f>FREQUENCY(M1A:M5A!B25:AB25,6)-(B22+C22+D22+E22+F22)</f>
        <v>0</v>
      </c>
      <c r="H22" s="135">
        <f>FREQUENCY(M1A:M5A!B25:AB25,7)-(B22+C22+D22+E22+F22+G22)</f>
        <v>0</v>
      </c>
      <c r="I22" s="329">
        <f t="shared" si="0"/>
        <v>173</v>
      </c>
      <c r="J22" s="137">
        <f>I22/COUNT(M1A:M5A!B25:AB25)</f>
        <v>1.4065040650406504</v>
      </c>
      <c r="K22" s="19"/>
    </row>
    <row r="23" spans="1:11" ht="37.5" customHeight="1" thickTop="1" thickBot="1">
      <c r="A23" s="336" t="s">
        <v>95</v>
      </c>
      <c r="B23" s="337"/>
      <c r="C23" s="338"/>
      <c r="D23" s="338"/>
      <c r="E23" s="338"/>
      <c r="F23" s="338"/>
      <c r="G23" s="338"/>
      <c r="H23" s="339"/>
      <c r="I23" s="340" t="str">
        <f>IF(SUM('4'!B25:F25)&gt;0,SUM('4'!B25:F25),"")</f>
        <v/>
      </c>
      <c r="J23" s="341"/>
      <c r="K23" s="19"/>
    </row>
    <row r="24" spans="1:11" ht="37.5" customHeight="1" thickTop="1" thickBot="1">
      <c r="A24" s="330"/>
      <c r="B24" s="331">
        <f>SUM(B5:B22)</f>
        <v>1573</v>
      </c>
      <c r="C24" s="332">
        <f t="shared" ref="C24:H24" si="1">SUM(C5:C22)</f>
        <v>570</v>
      </c>
      <c r="D24" s="332">
        <f t="shared" si="1"/>
        <v>56</v>
      </c>
      <c r="E24" s="332">
        <f t="shared" si="1"/>
        <v>12</v>
      </c>
      <c r="F24" s="332">
        <f t="shared" si="1"/>
        <v>2</v>
      </c>
      <c r="G24" s="332">
        <f t="shared" si="1"/>
        <v>0</v>
      </c>
      <c r="H24" s="333">
        <f t="shared" si="1"/>
        <v>1</v>
      </c>
      <c r="I24" s="334">
        <f>SUM(I5:I23)</f>
        <v>2946</v>
      </c>
      <c r="J24" s="335">
        <f>I24/('Info Turnier'!D12*'Info Turnier'!B2*'Info Turnier'!D14)</f>
        <v>49.1</v>
      </c>
      <c r="K24" s="19"/>
    </row>
    <row r="25" spans="1:11" ht="8.25" customHeight="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</row>
  </sheetData>
  <phoneticPr fontId="13" type="noConversion"/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Tabelle7">
    <pageSetUpPr fitToPage="1"/>
  </sheetPr>
  <dimension ref="A1:P51"/>
  <sheetViews>
    <sheetView showGridLines="0" workbookViewId="0">
      <selection sqref="A1:P1"/>
    </sheetView>
  </sheetViews>
  <sheetFormatPr baseColWidth="10" defaultRowHeight="12.75"/>
  <cols>
    <col min="1" max="1" width="3.5703125" style="18" bestFit="1" customWidth="1"/>
    <col min="2" max="2" width="22.7109375" style="18" customWidth="1"/>
    <col min="3" max="3" width="24.7109375" style="18" customWidth="1"/>
    <col min="4" max="4" width="5.7109375" style="108" customWidth="1"/>
    <col min="5" max="5" width="11.85546875" style="108" customWidth="1"/>
    <col min="6" max="9" width="3.7109375" style="108" customWidth="1"/>
    <col min="10" max="10" width="5.7109375" style="18" customWidth="1"/>
    <col min="11" max="11" width="9" style="18" customWidth="1"/>
    <col min="12" max="12" width="1.7109375" style="18" customWidth="1"/>
    <col min="13" max="13" width="5.5703125" style="106" bestFit="1" customWidth="1"/>
    <col min="14" max="14" width="1.7109375" style="18" customWidth="1"/>
    <col min="15" max="15" width="5" style="313" customWidth="1"/>
    <col min="16" max="16" width="1.7109375" style="18" customWidth="1"/>
    <col min="17" max="16384" width="11.42578125" style="18"/>
  </cols>
  <sheetData>
    <row r="1" spans="1:16" ht="21" customHeight="1">
      <c r="A1" s="535" t="str">
        <f>'1'!A1</f>
        <v>Ergebnisliste (Bezirksliga Staffel 2)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</row>
    <row r="2" spans="1:16" ht="21" customHeight="1">
      <c r="A2" s="535" t="str">
        <f>'1'!A2</f>
        <v>1. Spieltag - 02.04.2017 in GM-Hütte</v>
      </c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</row>
    <row r="3" spans="1:16" ht="21" customHeight="1">
      <c r="A3" s="536" t="str">
        <f>'1'!A3</f>
        <v>Abteilung 1</v>
      </c>
      <c r="B3" s="536"/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  <c r="O3" s="536"/>
      <c r="P3" s="536"/>
    </row>
    <row r="4" spans="1:16" ht="21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105"/>
      <c r="N4" s="47"/>
      <c r="O4" s="312"/>
      <c r="P4" s="47"/>
    </row>
    <row r="5" spans="1:16" ht="21" customHeight="1">
      <c r="A5" s="111"/>
      <c r="B5" s="110" t="s">
        <v>23</v>
      </c>
      <c r="C5" s="110" t="s">
        <v>20</v>
      </c>
      <c r="D5" s="109" t="s">
        <v>59</v>
      </c>
      <c r="E5" s="109" t="s">
        <v>60</v>
      </c>
      <c r="F5" s="109" t="s">
        <v>61</v>
      </c>
      <c r="G5" s="109" t="s">
        <v>62</v>
      </c>
      <c r="H5" s="109" t="s">
        <v>63</v>
      </c>
      <c r="I5" s="109" t="s">
        <v>64</v>
      </c>
      <c r="J5" s="112" t="s">
        <v>65</v>
      </c>
      <c r="K5" s="112" t="s">
        <v>0</v>
      </c>
      <c r="L5" s="110"/>
      <c r="M5" s="112"/>
      <c r="N5" s="109" t="s">
        <v>66</v>
      </c>
      <c r="O5" s="113"/>
      <c r="P5" s="113"/>
    </row>
    <row r="6" spans="1:16" ht="6" customHeight="1">
      <c r="A6" s="87"/>
      <c r="B6" s="88"/>
      <c r="C6" s="88"/>
      <c r="D6" s="144"/>
      <c r="E6" s="144"/>
      <c r="F6" s="144"/>
      <c r="G6" s="144"/>
      <c r="H6" s="144"/>
      <c r="I6" s="144"/>
      <c r="J6" s="88"/>
      <c r="K6" s="88"/>
      <c r="L6" s="88"/>
      <c r="M6" s="311"/>
      <c r="N6" s="51"/>
      <c r="O6" s="89"/>
      <c r="P6" s="89"/>
    </row>
    <row r="7" spans="1:16" s="20" customFormat="1" ht="21" hidden="1" customHeight="1">
      <c r="A7" s="90" t="s">
        <v>10</v>
      </c>
      <c r="B7" s="91" t="str">
        <f>IF(Einzelspieler!U2,Einzelspieler!R5,"")</f>
        <v>Liekam, Sarah</v>
      </c>
      <c r="C7" s="91" t="str">
        <f>IF(Einzelspieler!U2,Einzelspieler!R7,"")</f>
        <v>VfB Osnabrück II</v>
      </c>
      <c r="D7" s="92" t="str">
        <f>IF(Einzelspieler!U2,Einzelspieler!R6,"")</f>
        <v>D</v>
      </c>
      <c r="E7" s="92">
        <f>IF(Einzelspieler!U2,Einzelspieler!R4,"")</f>
        <v>37136</v>
      </c>
      <c r="F7" s="92">
        <f>IF(Einzelspieler!$U$2,Einzelspieler!R26,"")</f>
        <v>32</v>
      </c>
      <c r="G7" s="92">
        <f>IF(Einzelspieler!$U$2,Einzelspieler!S26,"")</f>
        <v>34</v>
      </c>
      <c r="H7" s="92">
        <f>IF(Einzelspieler!$U$2,Einzelspieler!T26,"")</f>
        <v>33</v>
      </c>
      <c r="I7" s="92" t="str">
        <f>IF(Einzelspieler!$U$2,Einzelspieler!U26,"")</f>
        <v/>
      </c>
      <c r="J7" s="93">
        <f>IF(Einzelspieler!U2,SUM(F7:I7),"")</f>
        <v>99</v>
      </c>
      <c r="K7" s="94">
        <f>IF(Einzelspieler!U2,J7/'Info Turnier'!B2,"")</f>
        <v>33</v>
      </c>
      <c r="L7" s="94"/>
      <c r="M7" s="90">
        <f>IF(Einzelspieler!U2,(LARGE(F7:I7,1)-SMALL(F7:I7,1)),"")</f>
        <v>2</v>
      </c>
      <c r="N7" s="95" t="str">
        <f>IF(Einzelspieler!U2,"/","")</f>
        <v>/</v>
      </c>
      <c r="O7" s="96" t="str">
        <f t="shared" ref="O7:O51" si="0">IF(COUNT(F7:I7)&gt;3,(LARGE(F7:I7,2)-SMALL(F7:I7,2)),"")</f>
        <v/>
      </c>
      <c r="P7" s="91"/>
    </row>
    <row r="8" spans="1:16" s="20" customFormat="1" ht="21" hidden="1" customHeight="1">
      <c r="A8" s="90" t="s">
        <v>11</v>
      </c>
      <c r="B8" s="98" t="str">
        <f>IF(Einzelspieler!Y2,Einzelspieler!V5,"")</f>
        <v>Vielhauer, Marie Luise</v>
      </c>
      <c r="C8" s="98" t="str">
        <f>IF(Einzelspieler!Y2,Einzelspieler!V7,"")</f>
        <v>1. MGC Epe</v>
      </c>
      <c r="D8" s="99" t="str">
        <f>IF(Einzelspieler!Y2,Einzelspieler!V6,"")</f>
        <v>Sw1</v>
      </c>
      <c r="E8" s="99">
        <f>IF(Einzelspieler!Y2,Einzelspieler!V4,"")</f>
        <v>36658</v>
      </c>
      <c r="F8" s="99">
        <f>IF(Einzelspieler!$Y$2,Einzelspieler!V26,"")</f>
        <v>31</v>
      </c>
      <c r="G8" s="99">
        <f>IF(Einzelspieler!$Y$2,Einzelspieler!W26,"")</f>
        <v>31</v>
      </c>
      <c r="H8" s="99">
        <f>IF(Einzelspieler!$Y$2,Einzelspieler!X26,"")</f>
        <v>35</v>
      </c>
      <c r="I8" s="99" t="str">
        <f>IF(Einzelspieler!$Y$2,Einzelspieler!Y26,"")</f>
        <v/>
      </c>
      <c r="J8" s="100">
        <f>IF(Einzelspieler!Y2,SUM(F8:I8),"")</f>
        <v>97</v>
      </c>
      <c r="K8" s="101">
        <f>IF(Einzelspieler!Y2,J8/'Info Turnier'!B2,"")</f>
        <v>32.333333333333336</v>
      </c>
      <c r="L8" s="101"/>
      <c r="M8" s="97">
        <f>IF(Einzelspieler!Y2,(LARGE(F8:I8,1)-SMALL(F8:I8,1)),"")</f>
        <v>4</v>
      </c>
      <c r="N8" s="102" t="str">
        <f>IF(Einzelspieler!Y2,"/","")</f>
        <v>/</v>
      </c>
      <c r="O8" s="96" t="str">
        <f t="shared" si="0"/>
        <v/>
      </c>
      <c r="P8" s="98"/>
    </row>
    <row r="9" spans="1:16" s="20" customFormat="1" ht="21" hidden="1" customHeight="1">
      <c r="A9" s="90" t="s">
        <v>12</v>
      </c>
      <c r="B9" s="98" t="str">
        <f>IF('3.Mannschaft'!AC2,'3.Mannschaft'!Z5,"")</f>
        <v/>
      </c>
      <c r="C9" s="98" t="str">
        <f>IF('3.Mannschaft'!AC2,'3.Mannschaft'!Z7,"")</f>
        <v/>
      </c>
      <c r="D9" s="99" t="str">
        <f>IF('3.Mannschaft'!AC2,'3.Mannschaft'!Z6,"")</f>
        <v/>
      </c>
      <c r="E9" s="99" t="str">
        <f>IF('3.Mannschaft'!AC2,'3.Mannschaft'!Z4,"")</f>
        <v/>
      </c>
      <c r="F9" s="99" t="str">
        <f>IF('3.Mannschaft'!$AC$2,'3.Mannschaft'!Z26,"")</f>
        <v/>
      </c>
      <c r="G9" s="99" t="str">
        <f>IF('3.Mannschaft'!$AC$2,'3.Mannschaft'!AA26,"")</f>
        <v/>
      </c>
      <c r="H9" s="99" t="str">
        <f>IF('3.Mannschaft'!$AC$2,'3.Mannschaft'!AB26,"")</f>
        <v/>
      </c>
      <c r="I9" s="99" t="str">
        <f>IF('3.Mannschaft'!$AC$2,'3.Mannschaft'!AC26,"")</f>
        <v/>
      </c>
      <c r="J9" s="100" t="str">
        <f>IF('3.Mannschaft'!AC2,SUM(F9:I9),"")</f>
        <v/>
      </c>
      <c r="K9" s="101" t="str">
        <f>IF('3.Mannschaft'!AC2,J9/'Info Turnier'!B2,"")</f>
        <v/>
      </c>
      <c r="L9" s="101"/>
      <c r="M9" s="97" t="str">
        <f>IF('3.Mannschaft'!AC2,(LARGE(F9:I9,1)-SMALL(F9:I9,1)),"")</f>
        <v/>
      </c>
      <c r="N9" s="102" t="str">
        <f>IF('3.Mannschaft'!AC2,"/","")</f>
        <v/>
      </c>
      <c r="O9" s="96" t="str">
        <f t="shared" si="0"/>
        <v/>
      </c>
      <c r="P9" s="98"/>
    </row>
    <row r="10" spans="1:16" s="20" customFormat="1" ht="21" hidden="1" customHeight="1">
      <c r="A10" s="90" t="s">
        <v>13</v>
      </c>
      <c r="B10" s="98" t="str">
        <f>IF(Einzelspieler!Q2,Einzelspieler!N5,"")</f>
        <v/>
      </c>
      <c r="C10" s="98" t="str">
        <f>IF(Einzelspieler!Q2,Einzelspieler!N7,"")</f>
        <v/>
      </c>
      <c r="D10" s="99" t="str">
        <f>IF(Einzelspieler!Q2,Einzelspieler!N6,"")</f>
        <v/>
      </c>
      <c r="E10" s="99" t="str">
        <f>IF(Einzelspieler!Q2,Einzelspieler!N4,"")</f>
        <v/>
      </c>
      <c r="F10" s="99" t="str">
        <f>IF(Einzelspieler!$Q$2,Einzelspieler!N26,"")</f>
        <v/>
      </c>
      <c r="G10" s="99" t="str">
        <f>IF(Einzelspieler!$Q$2,Einzelspieler!O26,"")</f>
        <v/>
      </c>
      <c r="H10" s="99" t="str">
        <f>IF(Einzelspieler!$Q$2,Einzelspieler!P26,"")</f>
        <v/>
      </c>
      <c r="I10" s="99" t="str">
        <f>IF(Einzelspieler!$Q$2,Einzelspieler!Q26,"")</f>
        <v/>
      </c>
      <c r="J10" s="100" t="str">
        <f>IF(Einzelspieler!Q2,SUM(F10:I10),"")</f>
        <v/>
      </c>
      <c r="K10" s="101" t="str">
        <f>IF(Einzelspieler!Q2,J10/'Info Turnier'!B2,"")</f>
        <v/>
      </c>
      <c r="L10" s="101"/>
      <c r="M10" s="97" t="str">
        <f>IF(Einzelspieler!Q2,(LARGE(F10:I10,1)-SMALL(F10:I10,1)),"")</f>
        <v/>
      </c>
      <c r="N10" s="102" t="str">
        <f>IF(Einzelspieler!Q2,"/","")</f>
        <v/>
      </c>
      <c r="O10" s="96" t="str">
        <f t="shared" si="0"/>
        <v/>
      </c>
      <c r="P10" s="98"/>
    </row>
    <row r="11" spans="1:16" s="20" customFormat="1" ht="21" hidden="1" customHeight="1">
      <c r="A11" s="90" t="s">
        <v>14</v>
      </c>
      <c r="B11" s="98" t="str">
        <f>IF('5.Mannschaft'!AC2,'5.Mannschaft'!Z5,"")</f>
        <v/>
      </c>
      <c r="C11" s="98" t="str">
        <f>IF('5.Mannschaft'!AC2,'5.Mannschaft'!Z7,"")</f>
        <v/>
      </c>
      <c r="D11" s="99" t="str">
        <f>IF('5.Mannschaft'!AC2,'5.Mannschaft'!Z6,"")</f>
        <v/>
      </c>
      <c r="E11" s="99" t="str">
        <f>IF('5.Mannschaft'!AC2,'5.Mannschaft'!Z4,"")</f>
        <v/>
      </c>
      <c r="F11" s="99" t="str">
        <f>IF('5.Mannschaft'!$AC$2,'5.Mannschaft'!Z26,"")</f>
        <v/>
      </c>
      <c r="G11" s="99" t="str">
        <f>IF('5.Mannschaft'!$AC$2,'5.Mannschaft'!AA26,"")</f>
        <v/>
      </c>
      <c r="H11" s="99" t="str">
        <f>IF('5.Mannschaft'!$AC$2,'5.Mannschaft'!AB26,"")</f>
        <v/>
      </c>
      <c r="I11" s="99" t="str">
        <f>IF('5.Mannschaft'!$AC$2,'5.Mannschaft'!AC26,"")</f>
        <v/>
      </c>
      <c r="J11" s="100" t="str">
        <f>IF('5.Mannschaft'!AC2,SUM(F11:I11),"")</f>
        <v/>
      </c>
      <c r="K11" s="101" t="str">
        <f>IF('5.Mannschaft'!AC2,J11/'Info Turnier'!B2,"")</f>
        <v/>
      </c>
      <c r="L11" s="101"/>
      <c r="M11" s="97" t="str">
        <f>IF('5.Mannschaft'!AC2,(LARGE(F11:I11,1)-SMALL(F11:I11,1)),"")</f>
        <v/>
      </c>
      <c r="N11" s="102" t="str">
        <f>IF('5.Mannschaft'!AC2,"/","")</f>
        <v/>
      </c>
      <c r="O11" s="96" t="str">
        <f t="shared" si="0"/>
        <v/>
      </c>
      <c r="P11" s="98"/>
    </row>
    <row r="12" spans="1:16" s="20" customFormat="1" ht="21" hidden="1" customHeight="1">
      <c r="A12" s="90" t="s">
        <v>15</v>
      </c>
      <c r="B12" s="98" t="str">
        <f>IF(Einzelspieler!AC2,Einzelspieler!Z5,"")</f>
        <v>Wessendorf, Klaus</v>
      </c>
      <c r="C12" s="98" t="str">
        <f>IF(Einzelspieler!AC2,Einzelspieler!Z7,"")</f>
        <v>MC GM-Hütte</v>
      </c>
      <c r="D12" s="99" t="str">
        <f>IF(Einzelspieler!AC2,Einzelspieler!Z6,"")</f>
        <v>Sm2</v>
      </c>
      <c r="E12" s="99">
        <f>IF(Einzelspieler!AC2,Einzelspieler!Z4,"")</f>
        <v>37466</v>
      </c>
      <c r="F12" s="99">
        <f>IF(Einzelspieler!$AC$2,Einzelspieler!Z26,"")</f>
        <v>39</v>
      </c>
      <c r="G12" s="99">
        <f>IF(Einzelspieler!$AC$2,Einzelspieler!AA26,"")</f>
        <v>33</v>
      </c>
      <c r="H12" s="99">
        <f>IF(Einzelspieler!$AC$2,Einzelspieler!AB26,"")</f>
        <v>30</v>
      </c>
      <c r="I12" s="99" t="str">
        <f>IF(Einzelspieler!$AC$2,Einzelspieler!AC26,"")</f>
        <v/>
      </c>
      <c r="J12" s="100">
        <f>IF(Einzelspieler!AC2,SUM(F12:I12),"")</f>
        <v>102</v>
      </c>
      <c r="K12" s="101">
        <f>IF(Einzelspieler!AC2,J12/'Info Turnier'!B2,"")</f>
        <v>34</v>
      </c>
      <c r="L12" s="101"/>
      <c r="M12" s="97">
        <f>IF(Einzelspieler!AC2,(LARGE(F12:I12,1)-SMALL(F12:I12,1)),"")</f>
        <v>9</v>
      </c>
      <c r="N12" s="102" t="str">
        <f>IF(Einzelspieler!AC2,"/","")</f>
        <v>/</v>
      </c>
      <c r="O12" s="96" t="str">
        <f t="shared" si="0"/>
        <v/>
      </c>
      <c r="P12" s="98"/>
    </row>
    <row r="13" spans="1:16" s="20" customFormat="1" ht="21" hidden="1" customHeight="1">
      <c r="A13" s="90" t="s">
        <v>32</v>
      </c>
      <c r="B13" s="98" t="str">
        <f>IF(Einzelspieler!M2,Einzelspieler!J5,"")</f>
        <v>Lingemann, Christin</v>
      </c>
      <c r="C13" s="98" t="str">
        <f>IF(Einzelspieler!M2,Einzelspieler!J7,"")</f>
        <v>1. Osnabrücker MC</v>
      </c>
      <c r="D13" s="99" t="str">
        <f>IF(Einzelspieler!M2,Einzelspieler!J6,"")</f>
        <v>Schw</v>
      </c>
      <c r="E13" s="99">
        <f>IF(Einzelspieler!M2,Einzelspieler!J4,"")</f>
        <v>66396</v>
      </c>
      <c r="F13" s="99">
        <f>IF(Einzelspieler!$Y$2,Einzelspieler!J26,"")</f>
        <v>35</v>
      </c>
      <c r="G13" s="99">
        <f>IF(Einzelspieler!$Y$2,Einzelspieler!K26,"")</f>
        <v>27</v>
      </c>
      <c r="H13" s="99">
        <f>IF(Einzelspieler!$Y$2,Einzelspieler!L26,"")</f>
        <v>31</v>
      </c>
      <c r="I13" s="99" t="str">
        <f>IF(Einzelspieler!$Y$2,Einzelspieler!M26,"")</f>
        <v/>
      </c>
      <c r="J13" s="100">
        <f>IF(Einzelspieler!M2,SUM(F13:I13),"")</f>
        <v>93</v>
      </c>
      <c r="K13" s="101">
        <f>IF(Einzelspieler!M2,J13/'Info Turnier'!B2,"")</f>
        <v>31</v>
      </c>
      <c r="L13" s="101"/>
      <c r="M13" s="97">
        <f>IF(Einzelspieler!M2,(LARGE(F13:I13,1)-SMALL(F13:I13,1)),"")</f>
        <v>8</v>
      </c>
      <c r="N13" s="102" t="str">
        <f>IF(Einzelspieler!M2,"/","")</f>
        <v>/</v>
      </c>
      <c r="O13" s="96" t="str">
        <f t="shared" si="0"/>
        <v/>
      </c>
      <c r="P13" s="98"/>
    </row>
    <row r="14" spans="1:16" s="20" customFormat="1" ht="21" hidden="1" customHeight="1">
      <c r="A14" s="90" t="s">
        <v>16</v>
      </c>
      <c r="B14" s="98" t="str">
        <f>IF('1.Mannschaft'!AC2,'1.Mannschaft'!Z5,"")</f>
        <v/>
      </c>
      <c r="C14" s="98" t="str">
        <f>IF('1.Mannschaft'!AC2,'1.Mannschaft'!Z7,"")</f>
        <v/>
      </c>
      <c r="D14" s="99" t="str">
        <f>IF('1.Mannschaft'!AC2,'1.Mannschaft'!Z6,"")</f>
        <v/>
      </c>
      <c r="E14" s="99" t="str">
        <f>IF('1.Mannschaft'!AC2,'1.Mannschaft'!Z4,"")</f>
        <v/>
      </c>
      <c r="F14" s="99" t="str">
        <f>IF('1.Mannschaft'!$AC$2,'1.Mannschaft'!Z26,"")</f>
        <v/>
      </c>
      <c r="G14" s="99" t="str">
        <f>IF('1.Mannschaft'!$AC$2,'1.Mannschaft'!AA26,"")</f>
        <v/>
      </c>
      <c r="H14" s="99" t="str">
        <f>IF('1.Mannschaft'!$AC$2,'1.Mannschaft'!AB26,"")</f>
        <v/>
      </c>
      <c r="I14" s="99" t="str">
        <f>IF('1.Mannschaft'!$AC$2,'1.Mannschaft'!AC26,"")</f>
        <v/>
      </c>
      <c r="J14" s="100" t="str">
        <f>IF('1.Mannschaft'!AC2,SUM(F14:I14),"")</f>
        <v/>
      </c>
      <c r="K14" s="101" t="str">
        <f>IF('1.Mannschaft'!AC2,J14/'Info Turnier'!B2,"")</f>
        <v/>
      </c>
      <c r="L14" s="101"/>
      <c r="M14" s="97" t="str">
        <f>IF('1.Mannschaft'!AC2,(LARGE(F14:I14,1)-SMALL(F14:I14,1)),"")</f>
        <v/>
      </c>
      <c r="N14" s="102" t="str">
        <f>IF('1.Mannschaft'!AC2,"/","")</f>
        <v/>
      </c>
      <c r="O14" s="96" t="str">
        <f t="shared" si="0"/>
        <v/>
      </c>
      <c r="P14" s="98"/>
    </row>
    <row r="15" spans="1:16" s="20" customFormat="1" ht="21" customHeight="1">
      <c r="A15" s="473" t="s">
        <v>10</v>
      </c>
      <c r="B15" s="98" t="str">
        <f>IF('2.Mannschaft'!U2,'2.Mannschaft'!R5,"")</f>
        <v>Beneking, Erwin</v>
      </c>
      <c r="C15" s="98" t="str">
        <f>IF('2.Mannschaft'!U2,'2.Mannschaft'!R7,"")</f>
        <v>MC GM-Hütte</v>
      </c>
      <c r="D15" s="99" t="str">
        <f>IF('2.Mannschaft'!U2,'2.Mannschaft'!R6,"")</f>
        <v>Sm2</v>
      </c>
      <c r="E15" s="99">
        <f>IF('2.Mannschaft'!U2,'2.Mannschaft'!R4,"")</f>
        <v>183</v>
      </c>
      <c r="F15" s="99">
        <f>IF('2.Mannschaft'!$U$2,'2.Mannschaft'!R26,"")</f>
        <v>26</v>
      </c>
      <c r="G15" s="99">
        <f>IF('2.Mannschaft'!$U$2,'2.Mannschaft'!S26,"")</f>
        <v>25</v>
      </c>
      <c r="H15" s="99">
        <f>IF('2.Mannschaft'!$U$2,'2.Mannschaft'!T26,"")</f>
        <v>26</v>
      </c>
      <c r="I15" s="99" t="str">
        <f>IF('2.Mannschaft'!$U$2,'2.Mannschaft'!U26,"")</f>
        <v/>
      </c>
      <c r="J15" s="100">
        <f>IF('2.Mannschaft'!U2,SUM(F15:I15),"")</f>
        <v>77</v>
      </c>
      <c r="K15" s="101">
        <f>IF('2.Mannschaft'!U2,J15/'Info Turnier'!B2,"")</f>
        <v>25.666666666666668</v>
      </c>
      <c r="L15" s="101"/>
      <c r="M15" s="97">
        <f>IF('2.Mannschaft'!U2,(LARGE(F15:I15,1)-SMALL(F15:I15,1)),"")</f>
        <v>1</v>
      </c>
      <c r="N15" s="102" t="str">
        <f>IF('2.Mannschaft'!U2,"/","")</f>
        <v>/</v>
      </c>
      <c r="O15" s="96" t="str">
        <f t="shared" ref="O15:O50" si="1">IF(COUNT(F15:I15)&gt;3,(LARGE(F15:I15,2)-SMALL(F15:I15,2)),"")</f>
        <v/>
      </c>
      <c r="P15" s="98"/>
    </row>
    <row r="16" spans="1:16" s="20" customFormat="1" ht="21" customHeight="1">
      <c r="A16" s="473" t="s">
        <v>11</v>
      </c>
      <c r="B16" s="98" t="str">
        <f>IF('3.Mannschaft'!I2,'3.Mannschaft'!F5,"")</f>
        <v>Wehmeyer, Markus</v>
      </c>
      <c r="C16" s="98" t="str">
        <f>IF('3.Mannschaft'!I2,'3.Mannschaft'!F7,"")</f>
        <v>1. MGC Epe</v>
      </c>
      <c r="D16" s="99" t="str">
        <f>IF('3.Mannschaft'!I2,'3.Mannschaft'!F6,"")</f>
        <v>H</v>
      </c>
      <c r="E16" s="99">
        <f>IF('3.Mannschaft'!I2,'3.Mannschaft'!F4,"")</f>
        <v>50935</v>
      </c>
      <c r="F16" s="99">
        <f>IF('3.Mannschaft'!$I$2,'3.Mannschaft'!F26,"")</f>
        <v>28</v>
      </c>
      <c r="G16" s="99">
        <f>IF('3.Mannschaft'!$I$2,'3.Mannschaft'!G26,"")</f>
        <v>28</v>
      </c>
      <c r="H16" s="99">
        <f>IF('3.Mannschaft'!$I$2,'3.Mannschaft'!H26,"")</f>
        <v>25</v>
      </c>
      <c r="I16" s="99" t="str">
        <f>IF('3.Mannschaft'!$I$2,'3.Mannschaft'!I26,"")</f>
        <v/>
      </c>
      <c r="J16" s="100">
        <f>IF('3.Mannschaft'!I2,SUM(F16:I16),"")</f>
        <v>81</v>
      </c>
      <c r="K16" s="101">
        <f>IF('3.Mannschaft'!I2,J16/'Info Turnier'!B2,"")</f>
        <v>27</v>
      </c>
      <c r="L16" s="101"/>
      <c r="M16" s="97">
        <f>IF('3.Mannschaft'!I2,(LARGE(F16:I16,1)-SMALL(F16:I16,1)),"")</f>
        <v>3</v>
      </c>
      <c r="N16" s="102" t="str">
        <f>IF('3.Mannschaft'!I2,"/","")</f>
        <v>/</v>
      </c>
      <c r="O16" s="96" t="str">
        <f t="shared" si="1"/>
        <v/>
      </c>
      <c r="P16" s="98"/>
    </row>
    <row r="17" spans="1:16" s="20" customFormat="1" ht="21" customHeight="1">
      <c r="A17" s="473" t="s">
        <v>12</v>
      </c>
      <c r="B17" s="98" t="str">
        <f>IF('1.Mannschaft'!U2,'1.Mannschaft'!R5,"")</f>
        <v>Dettmer, Peter</v>
      </c>
      <c r="C17" s="98" t="str">
        <f>IF('1.Mannschaft'!U2,'1.Mannschaft'!R7,"")</f>
        <v>VfB Osnabrück I</v>
      </c>
      <c r="D17" s="99" t="str">
        <f>IF('1.Mannschaft'!U2,'1.Mannschaft'!R6,"")</f>
        <v>Sm1</v>
      </c>
      <c r="E17" s="99">
        <f>IF('1.Mannschaft'!U2,'1.Mannschaft'!R4,"")</f>
        <v>196</v>
      </c>
      <c r="F17" s="99">
        <f>IF('1.Mannschaft'!$U$2,'1.Mannschaft'!R26,"")</f>
        <v>27</v>
      </c>
      <c r="G17" s="99">
        <f>IF('1.Mannschaft'!$U$2,'1.Mannschaft'!S26,"")</f>
        <v>25</v>
      </c>
      <c r="H17" s="99">
        <f>IF('1.Mannschaft'!$U$2,'1.Mannschaft'!T26,"")</f>
        <v>29</v>
      </c>
      <c r="I17" s="99" t="str">
        <f>IF('1.Mannschaft'!$U$2,'1.Mannschaft'!U26,"")</f>
        <v/>
      </c>
      <c r="J17" s="100">
        <f>IF('1.Mannschaft'!U2,SUM(F17:I17),"")</f>
        <v>81</v>
      </c>
      <c r="K17" s="101">
        <f>IF('1.Mannschaft'!U2,J17/'Info Turnier'!B2,"")</f>
        <v>27</v>
      </c>
      <c r="L17" s="101"/>
      <c r="M17" s="97">
        <f>IF('1.Mannschaft'!U2,(LARGE(F17:I17,1)-SMALL(F17:I17,1)),"")</f>
        <v>4</v>
      </c>
      <c r="N17" s="102" t="str">
        <f>IF('1.Mannschaft'!U2,"/","")</f>
        <v>/</v>
      </c>
      <c r="O17" s="96" t="str">
        <f t="shared" si="1"/>
        <v/>
      </c>
      <c r="P17" s="98"/>
    </row>
    <row r="18" spans="1:16" s="20" customFormat="1" ht="21" customHeight="1">
      <c r="A18" s="473" t="s">
        <v>13</v>
      </c>
      <c r="B18" s="91" t="str">
        <f>IF('1.Mannschaft'!I2,'1.Mannschaft'!F5,"")</f>
        <v>Vennemann, Dirk</v>
      </c>
      <c r="C18" s="91" t="str">
        <f>IF('1.Mannschaft'!I2,'1.Mannschaft'!F7,"")</f>
        <v>VfB Osnabrück I</v>
      </c>
      <c r="D18" s="92" t="str">
        <f>IF('1.Mannschaft'!I2,'1.Mannschaft'!F6,"")</f>
        <v>Sm1</v>
      </c>
      <c r="E18" s="92">
        <f>IF('1.Mannschaft'!I2,'1.Mannschaft'!F4,"")</f>
        <v>48946</v>
      </c>
      <c r="F18" s="92">
        <f>IF('1.Mannschaft'!$I$2,'1.Mannschaft'!F26,"")</f>
        <v>29</v>
      </c>
      <c r="G18" s="92">
        <f>IF('1.Mannschaft'!$I$2,'1.Mannschaft'!G26,"")</f>
        <v>27</v>
      </c>
      <c r="H18" s="92">
        <f>IF('1.Mannschaft'!$I$2,'1.Mannschaft'!H26,"")</f>
        <v>29</v>
      </c>
      <c r="I18" s="92" t="str">
        <f>IF('1.Mannschaft'!$I$2,'1.Mannschaft'!I26,"")</f>
        <v/>
      </c>
      <c r="J18" s="93">
        <f>IF('1.Mannschaft'!I2,SUM(F18:I18),"")</f>
        <v>85</v>
      </c>
      <c r="K18" s="94">
        <f>IF('1.Mannschaft'!I2,J18/'Info Turnier'!B2,"")</f>
        <v>28.333333333333332</v>
      </c>
      <c r="L18" s="94"/>
      <c r="M18" s="90">
        <f>IF('1.Mannschaft'!I2,(LARGE(F18:I18,1)-SMALL(F18:I18,1)),"")</f>
        <v>2</v>
      </c>
      <c r="N18" s="95" t="str">
        <f>IF('1.Mannschaft'!I2,"/","")</f>
        <v>/</v>
      </c>
      <c r="O18" s="96" t="str">
        <f t="shared" si="1"/>
        <v/>
      </c>
      <c r="P18" s="91"/>
    </row>
    <row r="19" spans="1:16" s="20" customFormat="1" ht="21" customHeight="1">
      <c r="A19" s="473" t="s">
        <v>14</v>
      </c>
      <c r="B19" s="98" t="str">
        <f>IF('1.Mannschaft'!E2,'1.Mannschaft'!B5,"")</f>
        <v>Zschäpe, Jens-Bob</v>
      </c>
      <c r="C19" s="98" t="str">
        <f>IF('1.Mannschaft'!E2,'1.Mannschaft'!B7,"")</f>
        <v>VfB Osnabrück I</v>
      </c>
      <c r="D19" s="99" t="str">
        <f>IF('1.Mannschaft'!E2,'1.Mannschaft'!B6,"")</f>
        <v>Sm2</v>
      </c>
      <c r="E19" s="99">
        <f>IF('1.Mannschaft'!E2,'1.Mannschaft'!B4,"")</f>
        <v>37751</v>
      </c>
      <c r="F19" s="99">
        <f>IF('1.Mannschaft'!$E$2,'1.Mannschaft'!B26,"")</f>
        <v>30</v>
      </c>
      <c r="G19" s="99">
        <f>IF('1.Mannschaft'!$E$2,'1.Mannschaft'!C26,"")</f>
        <v>27</v>
      </c>
      <c r="H19" s="99">
        <f>IF('1.Mannschaft'!$E$2,'1.Mannschaft'!D26,"")</f>
        <v>29</v>
      </c>
      <c r="I19" s="99" t="str">
        <f>IF('1.Mannschaft'!$E$2,'1.Mannschaft'!E26,"")</f>
        <v/>
      </c>
      <c r="J19" s="100">
        <f>IF('1.Mannschaft'!E2,SUM(F19:I19),"")</f>
        <v>86</v>
      </c>
      <c r="K19" s="101">
        <f>IF('1.Mannschaft'!E2,J19/'Info Turnier'!B2,"")</f>
        <v>28.666666666666668</v>
      </c>
      <c r="L19" s="101"/>
      <c r="M19" s="97">
        <f>IF('1.Mannschaft'!E2,(LARGE(F19:I19,1)-SMALL(F19:I19,1)),"")</f>
        <v>3</v>
      </c>
      <c r="N19" s="102" t="str">
        <f>IF('1.Mannschaft'!E2,"/","")</f>
        <v>/</v>
      </c>
      <c r="O19" s="96" t="str">
        <f t="shared" si="1"/>
        <v/>
      </c>
      <c r="P19" s="98"/>
    </row>
    <row r="20" spans="1:16" s="20" customFormat="1" ht="21" customHeight="1">
      <c r="A20" s="473" t="s">
        <v>15</v>
      </c>
      <c r="B20" s="98" t="str">
        <f>IF('1.Mannschaft'!Q2,'1.Mannschaft'!N5,"")</f>
        <v>Dunker, Sven</v>
      </c>
      <c r="C20" s="98" t="str">
        <f>IF('1.Mannschaft'!Q2,'1.Mannschaft'!N7,"")</f>
        <v>VfB Osnabrück I</v>
      </c>
      <c r="D20" s="99" t="str">
        <f>IF('1.Mannschaft'!Q2,'1.Mannschaft'!N6,"")</f>
        <v>H</v>
      </c>
      <c r="E20" s="99">
        <f>IF('1.Mannschaft'!Q2,'1.Mannschaft'!N4,"")</f>
        <v>37832</v>
      </c>
      <c r="F20" s="99">
        <f>IF('1.Mannschaft'!$Q$2,'1.Mannschaft'!N26,"")</f>
        <v>29</v>
      </c>
      <c r="G20" s="99">
        <f>IF('1.Mannschaft'!$Q$2,'1.Mannschaft'!O26,"")</f>
        <v>25</v>
      </c>
      <c r="H20" s="99">
        <f>IF('1.Mannschaft'!$Q$2,'1.Mannschaft'!P26,"")</f>
        <v>32</v>
      </c>
      <c r="I20" s="99" t="str">
        <f>IF('1.Mannschaft'!$Q$2,'1.Mannschaft'!Q26,"")</f>
        <v/>
      </c>
      <c r="J20" s="100">
        <f>IF('1.Mannschaft'!Q2,SUM(F20:I20),"")</f>
        <v>86</v>
      </c>
      <c r="K20" s="101">
        <f>IF('1.Mannschaft'!Q2,J20/'Info Turnier'!B2,"")</f>
        <v>28.666666666666668</v>
      </c>
      <c r="L20" s="101"/>
      <c r="M20" s="97">
        <f>IF('1.Mannschaft'!Q2,(LARGE(F20:I20,1)-SMALL(F20:I20,1)),"")</f>
        <v>7</v>
      </c>
      <c r="N20" s="102" t="str">
        <f>IF('1.Mannschaft'!Q2,"/","")</f>
        <v>/</v>
      </c>
      <c r="O20" s="96" t="str">
        <f t="shared" si="1"/>
        <v/>
      </c>
      <c r="P20" s="98"/>
    </row>
    <row r="21" spans="1:16" s="20" customFormat="1" ht="21" customHeight="1">
      <c r="A21" s="473" t="s">
        <v>32</v>
      </c>
      <c r="B21" s="98" t="str">
        <f>IF('1.Mannschaft'!M2,'1.Mannschaft'!J5,"")</f>
        <v>Zschäpe, Ruth Friederike</v>
      </c>
      <c r="C21" s="98" t="str">
        <f>IF('1.Mannschaft'!M2,'1.Mannschaft'!J7,"")</f>
        <v>VfB Osnabrück I</v>
      </c>
      <c r="D21" s="99" t="str">
        <f>IF('1.Mannschaft'!M2,'1.Mannschaft'!J6,"")</f>
        <v>D</v>
      </c>
      <c r="E21" s="99">
        <f>IF('1.Mannschaft'!M2,'1.Mannschaft'!J4,"")</f>
        <v>37750</v>
      </c>
      <c r="F21" s="99">
        <f>IF('1.Mannschaft'!$M$2,'1.Mannschaft'!J26,"")</f>
        <v>30</v>
      </c>
      <c r="G21" s="99">
        <f>IF('1.Mannschaft'!$M$2,'1.Mannschaft'!K26,"")</f>
        <v>28</v>
      </c>
      <c r="H21" s="99">
        <f>IF('1.Mannschaft'!$M$2,'1.Mannschaft'!L26,"")</f>
        <v>29</v>
      </c>
      <c r="I21" s="99" t="str">
        <f>IF('1.Mannschaft'!$M$2,'1.Mannschaft'!M26,"")</f>
        <v/>
      </c>
      <c r="J21" s="100">
        <f>IF('1.Mannschaft'!M2,SUM(F21:I21),"")</f>
        <v>87</v>
      </c>
      <c r="K21" s="101">
        <f>IF('1.Mannschaft'!M2,J21/'Info Turnier'!B2,"")</f>
        <v>29</v>
      </c>
      <c r="L21" s="101"/>
      <c r="M21" s="97">
        <f>IF('1.Mannschaft'!M2,(LARGE(F21:I21,1)-SMALL(F21:I21,1)),"")</f>
        <v>2</v>
      </c>
      <c r="N21" s="102" t="str">
        <f>IF('1.Mannschaft'!M2,"/","")</f>
        <v>/</v>
      </c>
      <c r="O21" s="96" t="str">
        <f t="shared" si="1"/>
        <v/>
      </c>
      <c r="P21" s="98"/>
    </row>
    <row r="22" spans="1:16" s="20" customFormat="1" ht="21" customHeight="1">
      <c r="A22" s="473" t="s">
        <v>16</v>
      </c>
      <c r="B22" s="98" t="str">
        <f>IF('4.Mannschaft'!M2,'4.Mannschaft'!J5,"")</f>
        <v>Möller, Markus</v>
      </c>
      <c r="C22" s="98" t="str">
        <f>IF('4.Mannschaft'!M2,'4.Mannschaft'!J7,"")</f>
        <v>VfB Osnabrück II</v>
      </c>
      <c r="D22" s="99" t="str">
        <f>IF('4.Mannschaft'!M2,'4.Mannschaft'!J6,"")</f>
        <v>H</v>
      </c>
      <c r="E22" s="99">
        <f>IF('4.Mannschaft'!M2,'4.Mannschaft'!J4,"")</f>
        <v>33192</v>
      </c>
      <c r="F22" s="99">
        <f>IF('4.Mannschaft'!$M$2,'4.Mannschaft'!J26,"")</f>
        <v>27</v>
      </c>
      <c r="G22" s="99">
        <f>IF('4.Mannschaft'!$M$2,'4.Mannschaft'!K26,"")</f>
        <v>30</v>
      </c>
      <c r="H22" s="99">
        <f>IF('4.Mannschaft'!$M$2,'4.Mannschaft'!L26,"")</f>
        <v>30</v>
      </c>
      <c r="I22" s="99" t="str">
        <f>IF('4.Mannschaft'!$M$2,'4.Mannschaft'!M26,"")</f>
        <v/>
      </c>
      <c r="J22" s="100">
        <f>IF('4.Mannschaft'!M2,SUM(F22:I22),"")</f>
        <v>87</v>
      </c>
      <c r="K22" s="101">
        <f>IF('4.Mannschaft'!M2,J22/'Info Turnier'!B2,"")</f>
        <v>29</v>
      </c>
      <c r="L22" s="101"/>
      <c r="M22" s="97">
        <f>IF('4.Mannschaft'!M2,(LARGE(F22:I22,1)-SMALL(F22:I22,1)),"")</f>
        <v>3</v>
      </c>
      <c r="N22" s="102" t="str">
        <f>IF('4.Mannschaft'!M2,"/","")</f>
        <v>/</v>
      </c>
      <c r="O22" s="96" t="str">
        <f t="shared" si="1"/>
        <v/>
      </c>
      <c r="P22" s="98"/>
    </row>
    <row r="23" spans="1:16" s="20" customFormat="1" ht="21" customHeight="1">
      <c r="A23" s="473" t="s">
        <v>33</v>
      </c>
      <c r="B23" s="98" t="str">
        <f>IF('2.Mannschaft'!M2,'2.Mannschaft'!J5,"")</f>
        <v>Louven, Hans</v>
      </c>
      <c r="C23" s="98" t="str">
        <f>IF('2.Mannschaft'!M2,'2.Mannschaft'!J7,"")</f>
        <v>MC GM-Hütte</v>
      </c>
      <c r="D23" s="99" t="str">
        <f>IF('2.Mannschaft'!M2,'2.Mannschaft'!J6,"")</f>
        <v>Sm1</v>
      </c>
      <c r="E23" s="99">
        <f>IF('2.Mannschaft'!M2,'2.Mannschaft'!J4,"")</f>
        <v>66395</v>
      </c>
      <c r="F23" s="99">
        <f>IF('2.Mannschaft'!$M$2,'2.Mannschaft'!J26,"")</f>
        <v>31</v>
      </c>
      <c r="G23" s="99">
        <f>IF('2.Mannschaft'!$M$2,'2.Mannschaft'!K26,"")</f>
        <v>29</v>
      </c>
      <c r="H23" s="99">
        <f>IF('2.Mannschaft'!$M$2,'2.Mannschaft'!L26,"")</f>
        <v>27</v>
      </c>
      <c r="I23" s="99" t="str">
        <f>IF('2.Mannschaft'!$M$2,'2.Mannschaft'!M26,"")</f>
        <v/>
      </c>
      <c r="J23" s="100">
        <f>IF('2.Mannschaft'!M2,SUM(F23:I23),"")</f>
        <v>87</v>
      </c>
      <c r="K23" s="101">
        <f>IF('2.Mannschaft'!M2,J23/'Info Turnier'!B2,"")</f>
        <v>29</v>
      </c>
      <c r="L23" s="101"/>
      <c r="M23" s="97">
        <f>IF('2.Mannschaft'!M2,(LARGE(F23:I23,1)-SMALL(F23:I23,1)),"")</f>
        <v>4</v>
      </c>
      <c r="N23" s="102" t="str">
        <f>IF('2.Mannschaft'!M2,"/","")</f>
        <v>/</v>
      </c>
      <c r="O23" s="96" t="str">
        <f t="shared" si="1"/>
        <v/>
      </c>
      <c r="P23" s="98"/>
    </row>
    <row r="24" spans="1:16" s="20" customFormat="1" ht="21" customHeight="1">
      <c r="A24" s="473" t="s">
        <v>34</v>
      </c>
      <c r="B24" s="98" t="str">
        <f>IF('5.Mannschaft'!E2,'5.Mannschaft'!B5,"")</f>
        <v>Lingemann, Konrad</v>
      </c>
      <c r="C24" s="98" t="str">
        <f>IF('5.Mannschaft'!E2,'5.Mannschaft'!B7,"")</f>
        <v>1. Osnabrücker MC</v>
      </c>
      <c r="D24" s="99" t="str">
        <f>IF('5.Mannschaft'!E2,'5.Mannschaft'!B6,"")</f>
        <v>Sm1</v>
      </c>
      <c r="E24" s="99">
        <f>IF('5.Mannschaft'!E2,'5.Mannschaft'!B4,"")</f>
        <v>48947</v>
      </c>
      <c r="F24" s="99">
        <f>IF('5.Mannschaft'!$E$2,'5.Mannschaft'!B26,"")</f>
        <v>31</v>
      </c>
      <c r="G24" s="99">
        <f>IF('5.Mannschaft'!$E$2,'5.Mannschaft'!C26,"")</f>
        <v>27</v>
      </c>
      <c r="H24" s="99">
        <f>IF('5.Mannschaft'!$E$2,'5.Mannschaft'!D26,"")</f>
        <v>29</v>
      </c>
      <c r="I24" s="99" t="str">
        <f>IF('5.Mannschaft'!$E$2,'5.Mannschaft'!E26,"")</f>
        <v/>
      </c>
      <c r="J24" s="100">
        <f>IF('5.Mannschaft'!E2,SUM(F24:I24),"")</f>
        <v>87</v>
      </c>
      <c r="K24" s="101">
        <f>IF('5.Mannschaft'!E2,J24/'Info Turnier'!B2,"")</f>
        <v>29</v>
      </c>
      <c r="L24" s="101"/>
      <c r="M24" s="97">
        <f>IF('5.Mannschaft'!E2,(LARGE(F24:I24,1)-SMALL(F24:I24,1)),"")</f>
        <v>4</v>
      </c>
      <c r="N24" s="102" t="str">
        <f>IF('5.Mannschaft'!E2,"/","")</f>
        <v>/</v>
      </c>
      <c r="O24" s="96" t="str">
        <f t="shared" si="1"/>
        <v/>
      </c>
      <c r="P24" s="98"/>
    </row>
    <row r="25" spans="1:16" s="20" customFormat="1" ht="21" customHeight="1">
      <c r="A25" s="473" t="s">
        <v>35</v>
      </c>
      <c r="B25" s="98" t="str">
        <f>IF('2.Mannschaft'!E2,'2.Mannschaft'!B5,"")</f>
        <v>Stallkamp, Andreas</v>
      </c>
      <c r="C25" s="98" t="str">
        <f>IF('2.Mannschaft'!E2,'2.Mannschaft'!B7,"")</f>
        <v>MC GM-Hütte</v>
      </c>
      <c r="D25" s="99" t="str">
        <f>IF('2.Mannschaft'!E2,'2.Mannschaft'!B6,"")</f>
        <v>Sm1</v>
      </c>
      <c r="E25" s="99">
        <f>IF('2.Mannschaft'!E2,'2.Mannschaft'!B4,"")</f>
        <v>66606</v>
      </c>
      <c r="F25" s="99">
        <f>IF('2.Mannschaft'!$E$2,'2.Mannschaft'!B26,"")</f>
        <v>30</v>
      </c>
      <c r="G25" s="99">
        <f>IF('2.Mannschaft'!$E$2,'2.Mannschaft'!C26,"")</f>
        <v>29</v>
      </c>
      <c r="H25" s="99">
        <f>IF('2.Mannschaft'!$E$2,'2.Mannschaft'!D26,"")</f>
        <v>29</v>
      </c>
      <c r="I25" s="99" t="str">
        <f>IF('2.Mannschaft'!$E$2,'2.Mannschaft'!E26,"")</f>
        <v/>
      </c>
      <c r="J25" s="100">
        <f>IF('2.Mannschaft'!E2,SUM(F25:I25),"")</f>
        <v>88</v>
      </c>
      <c r="K25" s="101">
        <f>IF('2.Mannschaft'!E2,J25/'Info Turnier'!B2,"")</f>
        <v>29.333333333333332</v>
      </c>
      <c r="L25" s="101"/>
      <c r="M25" s="97">
        <f>IF('2.Mannschaft'!E2,(LARGE(F25:I25,1)-SMALL(F25:I25,1)),"")</f>
        <v>1</v>
      </c>
      <c r="N25" s="102" t="str">
        <f>IF('2.Mannschaft'!E2,"/","")</f>
        <v>/</v>
      </c>
      <c r="O25" s="96" t="str">
        <f t="shared" si="1"/>
        <v/>
      </c>
      <c r="P25" s="98"/>
    </row>
    <row r="26" spans="1:16" s="20" customFormat="1" ht="21" customHeight="1">
      <c r="A26" s="473" t="s">
        <v>36</v>
      </c>
      <c r="B26" s="98" t="str">
        <f>IF(Einzelspieler!I2,Einzelspieler!F5,"")</f>
        <v>Rechenmacher, Jens</v>
      </c>
      <c r="C26" s="98" t="str">
        <f>IF(Einzelspieler!I2,Einzelspieler!F7,"")</f>
        <v>VfB Osnabrück II</v>
      </c>
      <c r="D26" s="99" t="str">
        <f>IF(Einzelspieler!I2,Einzelspieler!F6,"")</f>
        <v>Sm1</v>
      </c>
      <c r="E26" s="99">
        <f>IF(Einzelspieler!I2,Einzelspieler!F4,"")</f>
        <v>37325</v>
      </c>
      <c r="F26" s="99">
        <f>IF(Einzelspieler!$I$2,Einzelspieler!F26,"")</f>
        <v>36</v>
      </c>
      <c r="G26" s="99">
        <f>IF(Einzelspieler!$I$2,Einzelspieler!G26,"")</f>
        <v>27</v>
      </c>
      <c r="H26" s="99">
        <f>IF(Einzelspieler!$I$2,Einzelspieler!H26,"")</f>
        <v>26</v>
      </c>
      <c r="I26" s="99" t="str">
        <f>IF(Einzelspieler!$I$2,Einzelspieler!I26,"")</f>
        <v/>
      </c>
      <c r="J26" s="100">
        <f>IF(Einzelspieler!I2,SUM(F26:I26),"")</f>
        <v>89</v>
      </c>
      <c r="K26" s="101">
        <f>IF(Einzelspieler!I2,J26/'Info Turnier'!B2,"")</f>
        <v>29.666666666666668</v>
      </c>
      <c r="L26" s="101"/>
      <c r="M26" s="97">
        <f>IF(Einzelspieler!I2,(LARGE(F26:I26,1)-SMALL(F26:I26,1)),"")</f>
        <v>10</v>
      </c>
      <c r="N26" s="102" t="str">
        <f>IF(Einzelspieler!I2,"/","")</f>
        <v>/</v>
      </c>
      <c r="O26" s="96" t="str">
        <f t="shared" si="1"/>
        <v/>
      </c>
      <c r="P26" s="98"/>
    </row>
    <row r="27" spans="1:16" s="20" customFormat="1" ht="21" customHeight="1">
      <c r="A27" s="473" t="s">
        <v>37</v>
      </c>
      <c r="B27" s="98" t="str">
        <f>IF('3.Mannschaft'!Q2,'3.Mannschaft'!N5,"")</f>
        <v>Schreiber, Udo</v>
      </c>
      <c r="C27" s="98" t="str">
        <f>IF('3.Mannschaft'!Q2,'3.Mannschaft'!N7,"")</f>
        <v>1. MGC Epe</v>
      </c>
      <c r="D27" s="99" t="str">
        <f>IF('3.Mannschaft'!Q2,'3.Mannschaft'!N6,"")</f>
        <v>Sm2</v>
      </c>
      <c r="E27" s="99">
        <f>IF('3.Mannschaft'!Q2,'3.Mannschaft'!N4,"")</f>
        <v>66205</v>
      </c>
      <c r="F27" s="99">
        <f>IF('3.Mannschaft'!$Q$2,'3.Mannschaft'!N26,"")</f>
        <v>29</v>
      </c>
      <c r="G27" s="99">
        <f>IF('3.Mannschaft'!$Q$2,'3.Mannschaft'!O26,"")</f>
        <v>28</v>
      </c>
      <c r="H27" s="99">
        <f>IF('3.Mannschaft'!$Q$2,'3.Mannschaft'!P26,"")</f>
        <v>33</v>
      </c>
      <c r="I27" s="99" t="str">
        <f>IF('3.Mannschaft'!$Q$2,'3.Mannschaft'!Q26,"")</f>
        <v/>
      </c>
      <c r="J27" s="100">
        <f>IF('3.Mannschaft'!Q2,SUM(F27:I27),"")</f>
        <v>90</v>
      </c>
      <c r="K27" s="101">
        <f>IF('3.Mannschaft'!Q2,J27/'Info Turnier'!B2,"")</f>
        <v>30</v>
      </c>
      <c r="L27" s="101"/>
      <c r="M27" s="97">
        <f>IF('3.Mannschaft'!Q2,(LARGE(F27:I27,1)-SMALL(F27:I27,1)),"")</f>
        <v>5</v>
      </c>
      <c r="N27" s="102" t="str">
        <f>IF('3.Mannschaft'!Q2,"/","")</f>
        <v>/</v>
      </c>
      <c r="O27" s="96" t="str">
        <f t="shared" si="1"/>
        <v/>
      </c>
      <c r="P27" s="98"/>
    </row>
    <row r="28" spans="1:16" s="20" customFormat="1" ht="21" customHeight="1">
      <c r="A28" s="473" t="s">
        <v>38</v>
      </c>
      <c r="B28" s="98" t="str">
        <f>IF('4.Mannschaft'!I2,'4.Mannschaft'!F5,"")</f>
        <v>Neuhäuser, Dieter</v>
      </c>
      <c r="C28" s="98" t="str">
        <f>IF('4.Mannschaft'!I2,'4.Mannschaft'!F7,"")</f>
        <v>VfB Osnabrück II</v>
      </c>
      <c r="D28" s="99" t="str">
        <f>IF('4.Mannschaft'!I2,'4.Mannschaft'!F6,"")</f>
        <v>Sm1</v>
      </c>
      <c r="E28" s="99">
        <f>IF('4.Mannschaft'!I2,'4.Mannschaft'!F4,"")</f>
        <v>48942</v>
      </c>
      <c r="F28" s="99">
        <f>IF('4.Mannschaft'!$I$2,'4.Mannschaft'!F26,"")</f>
        <v>31</v>
      </c>
      <c r="G28" s="99">
        <f>IF('4.Mannschaft'!$I$2,'4.Mannschaft'!G26,"")</f>
        <v>31</v>
      </c>
      <c r="H28" s="99">
        <f>IF('4.Mannschaft'!$I$2,'4.Mannschaft'!H26,"")</f>
        <v>30</v>
      </c>
      <c r="I28" s="99" t="str">
        <f>IF('4.Mannschaft'!$I$2,'4.Mannschaft'!I26,"")</f>
        <v/>
      </c>
      <c r="J28" s="100">
        <f>IF('4.Mannschaft'!I2,SUM(F28:I28),"")</f>
        <v>92</v>
      </c>
      <c r="K28" s="101">
        <f>IF('4.Mannschaft'!I2,J28/'Info Turnier'!B2,"")</f>
        <v>30.666666666666668</v>
      </c>
      <c r="L28" s="101"/>
      <c r="M28" s="97">
        <f>IF('4.Mannschaft'!I2,(LARGE(F28:I28,1)-SMALL(F28:I28,1)),"")</f>
        <v>1</v>
      </c>
      <c r="N28" s="102" t="str">
        <f>IF('4.Mannschaft'!I2,"/","")</f>
        <v>/</v>
      </c>
      <c r="O28" s="96" t="str">
        <f t="shared" si="1"/>
        <v/>
      </c>
      <c r="P28" s="98"/>
    </row>
    <row r="29" spans="1:16" s="20" customFormat="1" ht="21" customHeight="1">
      <c r="A29" s="473" t="s">
        <v>39</v>
      </c>
      <c r="B29" s="91" t="str">
        <f>IF('4.Mannschaft'!E2,'4.Mannschaft'!B5,"")</f>
        <v>Schulte, Udo</v>
      </c>
      <c r="C29" s="91" t="str">
        <f>IF('4.Mannschaft'!E2,'4.Mannschaft'!B7,"")</f>
        <v>VfB Osnabrück II</v>
      </c>
      <c r="D29" s="92" t="str">
        <f>IF('4.Mannschaft'!E2,'4.Mannschaft'!B6,"")</f>
        <v>Sm1</v>
      </c>
      <c r="E29" s="92">
        <f>IF('4.Mannschaft'!E2,'4.Mannschaft'!B4,"")</f>
        <v>37834</v>
      </c>
      <c r="F29" s="92">
        <f>IF('4.Mannschaft'!$E$2,'4.Mannschaft'!B26,"")</f>
        <v>30</v>
      </c>
      <c r="G29" s="92">
        <f>IF('4.Mannschaft'!$E$2,'4.Mannschaft'!C26,"")</f>
        <v>33</v>
      </c>
      <c r="H29" s="92">
        <f>IF('4.Mannschaft'!$E$2,'4.Mannschaft'!D26,"")</f>
        <v>29</v>
      </c>
      <c r="I29" s="92" t="str">
        <f>IF('4.Mannschaft'!$E$2,'4.Mannschaft'!E26,"")</f>
        <v/>
      </c>
      <c r="J29" s="93">
        <f>IF('4.Mannschaft'!E2,SUM(F29:I29),"")</f>
        <v>92</v>
      </c>
      <c r="K29" s="94">
        <f>IF('4.Mannschaft'!E2,J29/'Info Turnier'!B2,"")</f>
        <v>30.666666666666668</v>
      </c>
      <c r="L29" s="94"/>
      <c r="M29" s="90">
        <f>IF('4.Mannschaft'!E2,(LARGE(F29:I29,1)-SMALL(F29:I29,1)),"")</f>
        <v>4</v>
      </c>
      <c r="N29" s="95" t="str">
        <f>IF('4.Mannschaft'!E2,"/","")</f>
        <v>/</v>
      </c>
      <c r="O29" s="96" t="str">
        <f t="shared" si="1"/>
        <v/>
      </c>
      <c r="P29" s="91"/>
    </row>
    <row r="30" spans="1:16" s="20" customFormat="1" ht="21" customHeight="1">
      <c r="A30" s="473" t="s">
        <v>40</v>
      </c>
      <c r="B30" s="98" t="str">
        <f>IF('4.Mannschaft'!Q2,'4.Mannschaft'!N5,"")</f>
        <v>Hoogen, Ingo</v>
      </c>
      <c r="C30" s="98" t="str">
        <f>IF('4.Mannschaft'!Q2,'4.Mannschaft'!N7,"")</f>
        <v>VfB Osnabrück II</v>
      </c>
      <c r="D30" s="99" t="str">
        <f>IF('4.Mannschaft'!Q2,'4.Mannschaft'!N6,"")</f>
        <v>H</v>
      </c>
      <c r="E30" s="99">
        <f>IF('4.Mannschaft'!Q2,'4.Mannschaft'!N4,"")</f>
        <v>48944</v>
      </c>
      <c r="F30" s="99">
        <f>IF('4.Mannschaft'!$Q$2,'4.Mannschaft'!N26,"")</f>
        <v>31</v>
      </c>
      <c r="G30" s="99">
        <f>IF('4.Mannschaft'!$Q$2,'4.Mannschaft'!O26,"")</f>
        <v>33</v>
      </c>
      <c r="H30" s="99">
        <f>IF('4.Mannschaft'!$Q$2,'4.Mannschaft'!P26,"")</f>
        <v>28</v>
      </c>
      <c r="I30" s="99" t="str">
        <f>IF('4.Mannschaft'!$Q$2,'4.Mannschaft'!Q26,"")</f>
        <v/>
      </c>
      <c r="J30" s="100">
        <f>IF('4.Mannschaft'!Q2,SUM(F30:I30),"")</f>
        <v>92</v>
      </c>
      <c r="K30" s="101">
        <f>IF('4.Mannschaft'!Q2,J30/'Info Turnier'!B2,"")</f>
        <v>30.666666666666668</v>
      </c>
      <c r="L30" s="101"/>
      <c r="M30" s="97">
        <f>IF('4.Mannschaft'!Q2,(LARGE(F30:I30,1)-SMALL(F30:I30,1)),"")</f>
        <v>5</v>
      </c>
      <c r="N30" s="102" t="str">
        <f>IF('4.Mannschaft'!Q2,"/","")</f>
        <v>/</v>
      </c>
      <c r="O30" s="96" t="str">
        <f t="shared" si="1"/>
        <v/>
      </c>
      <c r="P30" s="98"/>
    </row>
    <row r="31" spans="1:16" s="20" customFormat="1" ht="21" customHeight="1">
      <c r="A31" s="473" t="s">
        <v>41</v>
      </c>
      <c r="B31" s="98" t="str">
        <f>IF('3.Mannschaft'!M2,'3.Mannschaft'!J5,"")</f>
        <v>Vielhauer, Peter</v>
      </c>
      <c r="C31" s="98" t="str">
        <f>IF('3.Mannschaft'!M2,'3.Mannschaft'!J7,"")</f>
        <v>1. MGC Epe</v>
      </c>
      <c r="D31" s="99" t="str">
        <f>IF('3.Mannschaft'!M2,'3.Mannschaft'!J6,"")</f>
        <v>Sm1</v>
      </c>
      <c r="E31" s="99">
        <f>IF('3.Mannschaft'!M2,'3.Mannschaft'!J4,"")</f>
        <v>36659</v>
      </c>
      <c r="F31" s="99">
        <f>IF('3.Mannschaft'!$M$2,'3.Mannschaft'!J26,"")</f>
        <v>28</v>
      </c>
      <c r="G31" s="99">
        <f>IF('3.Mannschaft'!$M$2,'3.Mannschaft'!K26,"")</f>
        <v>35</v>
      </c>
      <c r="H31" s="99">
        <f>IF('3.Mannschaft'!$M$2,'3.Mannschaft'!L26,"")</f>
        <v>30</v>
      </c>
      <c r="I31" s="99" t="str">
        <f>IF('3.Mannschaft'!$M$2,'3.Mannschaft'!M26,"")</f>
        <v/>
      </c>
      <c r="J31" s="100">
        <f>IF('3.Mannschaft'!M2,SUM(F31:I31),"")</f>
        <v>93</v>
      </c>
      <c r="K31" s="101">
        <f>IF('3.Mannschaft'!M2,J31/'Info Turnier'!B2,"")</f>
        <v>31</v>
      </c>
      <c r="L31" s="101"/>
      <c r="M31" s="97">
        <f>IF('3.Mannschaft'!M2,(LARGE(F31:I31,1)-SMALL(F31:I31,1)),"")</f>
        <v>7</v>
      </c>
      <c r="N31" s="102" t="str">
        <f>IF('3.Mannschaft'!M2,"/","")</f>
        <v>/</v>
      </c>
      <c r="O31" s="96" t="str">
        <f t="shared" si="1"/>
        <v/>
      </c>
      <c r="P31" s="98"/>
    </row>
    <row r="32" spans="1:16" s="20" customFormat="1" ht="21" customHeight="1">
      <c r="A32" s="473" t="s">
        <v>42</v>
      </c>
      <c r="B32" s="98" t="str">
        <f>IF('3.Mannschaft'!U2,'3.Mannschaft'!R5,"")</f>
        <v>van der Wals, Mark</v>
      </c>
      <c r="C32" s="98" t="str">
        <f>IF('3.Mannschaft'!U2,'3.Mannschaft'!R7,"")</f>
        <v>1. MGC Epe</v>
      </c>
      <c r="D32" s="99" t="str">
        <f>IF('3.Mannschaft'!U2,'3.Mannschaft'!R6,"")</f>
        <v>H</v>
      </c>
      <c r="E32" s="99">
        <f>IF('3.Mannschaft'!U2,'3.Mannschaft'!R4,"")</f>
        <v>29061</v>
      </c>
      <c r="F32" s="99">
        <f>IF('3.Mannschaft'!$U$2,'3.Mannschaft'!R26,"")</f>
        <v>33</v>
      </c>
      <c r="G32" s="99">
        <f>IF('3.Mannschaft'!$U$2,'3.Mannschaft'!S26,"")</f>
        <v>33</v>
      </c>
      <c r="H32" s="99">
        <f>IF('3.Mannschaft'!$U$2,'3.Mannschaft'!T26,"")</f>
        <v>28</v>
      </c>
      <c r="I32" s="99" t="str">
        <f>IF('3.Mannschaft'!$U$2,'3.Mannschaft'!U26,"")</f>
        <v/>
      </c>
      <c r="J32" s="100">
        <f>IF('3.Mannschaft'!U2,SUM(F32:I32),"")</f>
        <v>94</v>
      </c>
      <c r="K32" s="101">
        <f>IF('3.Mannschaft'!U2,J32/'Info Turnier'!B2,"")</f>
        <v>31.333333333333332</v>
      </c>
      <c r="L32" s="101"/>
      <c r="M32" s="97">
        <f>IF('3.Mannschaft'!U2,(LARGE(F32:I32,1)-SMALL(F32:I32,1)),"")</f>
        <v>5</v>
      </c>
      <c r="N32" s="102" t="str">
        <f>IF('3.Mannschaft'!U2,"/","")</f>
        <v>/</v>
      </c>
      <c r="O32" s="96" t="str">
        <f t="shared" si="1"/>
        <v/>
      </c>
      <c r="P32" s="98"/>
    </row>
    <row r="33" spans="1:16" s="20" customFormat="1" ht="21" customHeight="1">
      <c r="A33" s="473" t="s">
        <v>43</v>
      </c>
      <c r="B33" s="98" t="str">
        <f>IF('3.Mannschaft'!E2,'3.Mannschaft'!B5,"")</f>
        <v>Mönning, Richard</v>
      </c>
      <c r="C33" s="98" t="str">
        <f>IF('3.Mannschaft'!E2,'3.Mannschaft'!B7,"")</f>
        <v>1. MGC Epe</v>
      </c>
      <c r="D33" s="99" t="str">
        <f>IF('3.Mannschaft'!E2,'3.Mannschaft'!B6,"")</f>
        <v>Sm1</v>
      </c>
      <c r="E33" s="99">
        <f>IF('3.Mannschaft'!E2,'3.Mannschaft'!B4,"")</f>
        <v>26414</v>
      </c>
      <c r="F33" s="99">
        <f>IF('3.Mannschaft'!$E$2,'3.Mannschaft'!B26,"")</f>
        <v>32</v>
      </c>
      <c r="G33" s="99">
        <f>IF('3.Mannschaft'!$E$2,'3.Mannschaft'!C26,"")</f>
        <v>33</v>
      </c>
      <c r="H33" s="99">
        <f>IF('3.Mannschaft'!$E$2,'3.Mannschaft'!D26,"")</f>
        <v>31</v>
      </c>
      <c r="I33" s="99" t="str">
        <f>IF('3.Mannschaft'!$E$2,'3.Mannschaft'!E26,"")</f>
        <v/>
      </c>
      <c r="J33" s="100">
        <f>IF('3.Mannschaft'!E2,SUM(F33:I33),"")</f>
        <v>96</v>
      </c>
      <c r="K33" s="101">
        <f>IF('3.Mannschaft'!E2,J33/'Info Turnier'!B2,"")</f>
        <v>32</v>
      </c>
      <c r="L33" s="101"/>
      <c r="M33" s="97">
        <f>IF('3.Mannschaft'!E2,(LARGE(F33:I33,1)-SMALL(F33:I33,1)),"")</f>
        <v>2</v>
      </c>
      <c r="N33" s="102" t="str">
        <f>IF('3.Mannschaft'!E2,"/","")</f>
        <v>/</v>
      </c>
      <c r="O33" s="96" t="str">
        <f t="shared" si="1"/>
        <v/>
      </c>
      <c r="P33" s="98"/>
    </row>
    <row r="34" spans="1:16" s="20" customFormat="1" ht="21" customHeight="1">
      <c r="A34" s="473" t="s">
        <v>44</v>
      </c>
      <c r="B34" s="98" t="str">
        <f>IF(Einzelspieler!E2,Einzelspieler!B5,"")</f>
        <v>Hoogen, Björn</v>
      </c>
      <c r="C34" s="98" t="str">
        <f>IF(Einzelspieler!E2,Einzelspieler!B7,"")</f>
        <v>VfB Osnabrück II</v>
      </c>
      <c r="D34" s="99" t="str">
        <f>IF(Einzelspieler!E2,Einzelspieler!B6,"")</f>
        <v>H</v>
      </c>
      <c r="E34" s="99">
        <f>IF(Einzelspieler!E2,Einzelspieler!B4,"")</f>
        <v>30377</v>
      </c>
      <c r="F34" s="99">
        <f>IF(Einzelspieler!$E$2,Einzelspieler!B26,"")</f>
        <v>40</v>
      </c>
      <c r="G34" s="99">
        <f>IF(Einzelspieler!$E$2,Einzelspieler!C26,"")</f>
        <v>30</v>
      </c>
      <c r="H34" s="99">
        <f>IF(Einzelspieler!$E$2,Einzelspieler!D26,"")</f>
        <v>27</v>
      </c>
      <c r="I34" s="99" t="str">
        <f>IF(Einzelspieler!$E$2,Einzelspieler!E26,"")</f>
        <v/>
      </c>
      <c r="J34" s="100">
        <f>IF(Einzelspieler!E2,SUM(F34:I34),"")</f>
        <v>97</v>
      </c>
      <c r="K34" s="101">
        <f>IF(Einzelspieler!E2,J34/'Info Turnier'!B2,"")</f>
        <v>32.333333333333336</v>
      </c>
      <c r="L34" s="101"/>
      <c r="M34" s="97">
        <f>IF(Einzelspieler!E2,(LARGE(F34:I34,1)-SMALL(F34:I34,1)),"")</f>
        <v>13</v>
      </c>
      <c r="N34" s="102" t="str">
        <f>IF(Einzelspieler!E2,"/","")</f>
        <v>/</v>
      </c>
      <c r="O34" s="96" t="str">
        <f t="shared" si="1"/>
        <v/>
      </c>
      <c r="P34" s="98"/>
    </row>
    <row r="35" spans="1:16" s="20" customFormat="1" ht="21" customHeight="1">
      <c r="A35" s="473" t="s">
        <v>45</v>
      </c>
      <c r="B35" s="98" t="str">
        <f>IF('2.Mannschaft'!Q2,'2.Mannschaft'!N5,"")</f>
        <v>Pfeffer, Reinhard</v>
      </c>
      <c r="C35" s="98" t="str">
        <f>IF('2.Mannschaft'!Q2,'2.Mannschaft'!N7,"")</f>
        <v>MC GM-Hütte</v>
      </c>
      <c r="D35" s="99" t="str">
        <f>IF('2.Mannschaft'!Q2,'2.Mannschaft'!N6,"")</f>
        <v>Sm2</v>
      </c>
      <c r="E35" s="99">
        <f>IF('2.Mannschaft'!Q2,'2.Mannschaft'!N4,"")</f>
        <v>66167</v>
      </c>
      <c r="F35" s="99">
        <f>IF('2.Mannschaft'!$Q$2,'2.Mannschaft'!N26,"")</f>
        <v>33</v>
      </c>
      <c r="G35" s="99">
        <f>IF('2.Mannschaft'!$Q$2,'2.Mannschaft'!O26,"")</f>
        <v>34</v>
      </c>
      <c r="H35" s="99">
        <f>IF('2.Mannschaft'!$Q$2,'2.Mannschaft'!P26,"")</f>
        <v>31</v>
      </c>
      <c r="I35" s="99" t="str">
        <f>IF('2.Mannschaft'!$Q$2,'2.Mannschaft'!Q26,"")</f>
        <v/>
      </c>
      <c r="J35" s="100">
        <f>IF('2.Mannschaft'!Q2,SUM(F35:I35),"")</f>
        <v>98</v>
      </c>
      <c r="K35" s="101">
        <f>IF('2.Mannschaft'!Q2,J35/'Info Turnier'!B2,"")</f>
        <v>32.666666666666664</v>
      </c>
      <c r="L35" s="101"/>
      <c r="M35" s="97">
        <f>IF('2.Mannschaft'!Q2,(LARGE(F35:I35,1)-SMALL(F35:I35,1)),"")</f>
        <v>3</v>
      </c>
      <c r="N35" s="102" t="str">
        <f>IF('2.Mannschaft'!Q2,"/","")</f>
        <v>/</v>
      </c>
      <c r="O35" s="96" t="str">
        <f t="shared" si="1"/>
        <v/>
      </c>
      <c r="P35" s="98"/>
    </row>
    <row r="36" spans="1:16" s="20" customFormat="1" ht="21" customHeight="1">
      <c r="A36" s="473" t="s">
        <v>46</v>
      </c>
      <c r="B36" s="98" t="str">
        <f>IF('2.Mannschaft'!I2,'2.Mannschaft'!F5,"")</f>
        <v>Börger, Pascal</v>
      </c>
      <c r="C36" s="98" t="str">
        <f>IF('2.Mannschaft'!I2,'2.Mannschaft'!F7,"")</f>
        <v>MC GM-Hütte</v>
      </c>
      <c r="D36" s="99" t="str">
        <f>IF('2.Mannschaft'!I2,'2.Mannschaft'!F6,"")</f>
        <v>Schm</v>
      </c>
      <c r="E36" s="99">
        <f>IF('2.Mannschaft'!I2,'2.Mannschaft'!F4,"")</f>
        <v>66946</v>
      </c>
      <c r="F36" s="99">
        <f>IF('2.Mannschaft'!$I$2,'2.Mannschaft'!F26,"")</f>
        <v>33</v>
      </c>
      <c r="G36" s="99">
        <f>IF('2.Mannschaft'!$I$2,'2.Mannschaft'!G26,"")</f>
        <v>36</v>
      </c>
      <c r="H36" s="99">
        <f>IF('2.Mannschaft'!$I$2,'2.Mannschaft'!H26,"")</f>
        <v>32</v>
      </c>
      <c r="I36" s="99" t="str">
        <f>IF('2.Mannschaft'!$I$2,'2.Mannschaft'!I26,"")</f>
        <v/>
      </c>
      <c r="J36" s="100">
        <f>IF('2.Mannschaft'!I2,SUM(F36:I36),"")</f>
        <v>101</v>
      </c>
      <c r="K36" s="101">
        <f>IF('2.Mannschaft'!I2,J36/'Info Turnier'!B2,"")</f>
        <v>33.666666666666664</v>
      </c>
      <c r="L36" s="101"/>
      <c r="M36" s="97">
        <f>IF('2.Mannschaft'!I2,(LARGE(F36:I36,1)-SMALL(F36:I36,1)),"")</f>
        <v>4</v>
      </c>
      <c r="N36" s="102" t="str">
        <f>IF('2.Mannschaft'!I2,"/","")</f>
        <v>/</v>
      </c>
      <c r="O36" s="96" t="str">
        <f t="shared" si="1"/>
        <v/>
      </c>
      <c r="P36" s="98"/>
    </row>
    <row r="37" spans="1:16" s="20" customFormat="1" ht="21" customHeight="1">
      <c r="A37" s="473" t="s">
        <v>47</v>
      </c>
      <c r="B37" s="98" t="str">
        <f>IF('5.Mannschaft'!I2,'5.Mannschaft'!F5,"")</f>
        <v>Plegge, Katharina</v>
      </c>
      <c r="C37" s="98" t="str">
        <f>IF('5.Mannschaft'!I2,'5.Mannschaft'!F7,"")</f>
        <v>1. Osnabrücker MC</v>
      </c>
      <c r="D37" s="99" t="str">
        <f>IF('5.Mannschaft'!I2,'5.Mannschaft'!F6,"")</f>
        <v>D</v>
      </c>
      <c r="E37" s="99">
        <f>IF('5.Mannschaft'!I2,'5.Mannschaft'!F4,"")</f>
        <v>66514</v>
      </c>
      <c r="F37" s="99">
        <f>IF('5.Mannschaft'!$I$2,'5.Mannschaft'!F26,"")</f>
        <v>33</v>
      </c>
      <c r="G37" s="99">
        <f>IF('5.Mannschaft'!$I$2,'5.Mannschaft'!G26,"")</f>
        <v>38</v>
      </c>
      <c r="H37" s="99">
        <f>IF('5.Mannschaft'!$I$2,'5.Mannschaft'!H26,"")</f>
        <v>33</v>
      </c>
      <c r="I37" s="99" t="str">
        <f>IF('5.Mannschaft'!$I$2,'5.Mannschaft'!I26,"")</f>
        <v/>
      </c>
      <c r="J37" s="100">
        <f>IF('5.Mannschaft'!I2,SUM(F37:I37),"")</f>
        <v>104</v>
      </c>
      <c r="K37" s="101">
        <f>IF('5.Mannschaft'!I2,J37/'Info Turnier'!B2,"")</f>
        <v>34.666666666666664</v>
      </c>
      <c r="L37" s="101"/>
      <c r="M37" s="97">
        <f>IF('5.Mannschaft'!I2,(LARGE(F37:I37,1)-SMALL(F37:I37,1)),"")</f>
        <v>5</v>
      </c>
      <c r="N37" s="102" t="str">
        <f>IF('5.Mannschaft'!I2,"/","")</f>
        <v>/</v>
      </c>
      <c r="O37" s="96" t="str">
        <f t="shared" si="1"/>
        <v/>
      </c>
      <c r="P37" s="98"/>
    </row>
    <row r="38" spans="1:16" s="20" customFormat="1" ht="21" customHeight="1">
      <c r="A38" s="473" t="s">
        <v>48</v>
      </c>
      <c r="B38" s="98" t="str">
        <f>IF('4.Mannschaft'!U2,'4.Mannschaft'!R5,"")</f>
        <v>Luttmann, Herbert</v>
      </c>
      <c r="C38" s="98" t="str">
        <f>IF('4.Mannschaft'!U2,'4.Mannschaft'!R7,"")</f>
        <v>VfB Osnabrück II</v>
      </c>
      <c r="D38" s="99" t="str">
        <f>IF('4.Mannschaft'!U2,'4.Mannschaft'!R6,"")</f>
        <v>Sm2</v>
      </c>
      <c r="E38" s="99">
        <f>IF('4.Mannschaft'!U2,'4.Mannschaft'!R4,"")</f>
        <v>38641</v>
      </c>
      <c r="F38" s="99">
        <f>IF('4.Mannschaft'!$U$2,'4.Mannschaft'!R26,"")</f>
        <v>34</v>
      </c>
      <c r="G38" s="99">
        <f>IF('4.Mannschaft'!$U$2,'4.Mannschaft'!S26,"")</f>
        <v>37</v>
      </c>
      <c r="H38" s="99">
        <f>IF('4.Mannschaft'!$U$2,'4.Mannschaft'!T26,"")</f>
        <v>34</v>
      </c>
      <c r="I38" s="99" t="str">
        <f>IF('4.Mannschaft'!$U$2,'4.Mannschaft'!U26,"")</f>
        <v/>
      </c>
      <c r="J38" s="100">
        <f>IF('4.Mannschaft'!U2,SUM(F38:I38),"")</f>
        <v>105</v>
      </c>
      <c r="K38" s="101">
        <f>IF('4.Mannschaft'!U2,J38/'Info Turnier'!B2,"")</f>
        <v>35</v>
      </c>
      <c r="L38" s="101"/>
      <c r="M38" s="97">
        <f>IF('4.Mannschaft'!U2,(LARGE(F38:I38,1)-SMALL(F38:I38,1)),"")</f>
        <v>3</v>
      </c>
      <c r="N38" s="102" t="str">
        <f>IF('4.Mannschaft'!U2,"/","")</f>
        <v>/</v>
      </c>
      <c r="O38" s="96" t="str">
        <f t="shared" si="1"/>
        <v/>
      </c>
      <c r="P38" s="98"/>
    </row>
    <row r="39" spans="1:16" s="20" customFormat="1" ht="21" customHeight="1">
      <c r="A39" s="473" t="s">
        <v>49</v>
      </c>
      <c r="B39" s="98" t="str">
        <f>IF('5.Mannschaft'!M2,'5.Mannschaft'!J5,"")</f>
        <v>Plegge, Heike</v>
      </c>
      <c r="C39" s="98" t="str">
        <f>IF('5.Mannschaft'!M2,'5.Mannschaft'!J7,"")</f>
        <v>1. Osnabrücker MC</v>
      </c>
      <c r="D39" s="99" t="str">
        <f>IF('5.Mannschaft'!M2,'5.Mannschaft'!J6,"")</f>
        <v>Sw1</v>
      </c>
      <c r="E39" s="99">
        <f>IF('5.Mannschaft'!M2,'5.Mannschaft'!J4,"")</f>
        <v>66928</v>
      </c>
      <c r="F39" s="99">
        <f>IF('5.Mannschaft'!$M$2,'5.Mannschaft'!J26,"")</f>
        <v>32</v>
      </c>
      <c r="G39" s="99">
        <f>IF('5.Mannschaft'!$M$2,'5.Mannschaft'!K26,"")</f>
        <v>37</v>
      </c>
      <c r="H39" s="99">
        <f>IF('5.Mannschaft'!$M$2,'5.Mannschaft'!L26,"")</f>
        <v>39</v>
      </c>
      <c r="I39" s="99" t="str">
        <f>IF('5.Mannschaft'!$M$2,'5.Mannschaft'!M26,"")</f>
        <v/>
      </c>
      <c r="J39" s="100">
        <f>IF('5.Mannschaft'!M2,SUM(F39:I39),"")</f>
        <v>108</v>
      </c>
      <c r="K39" s="101">
        <f>IF('5.Mannschaft'!M2,J39/'Info Turnier'!B2,"")</f>
        <v>36</v>
      </c>
      <c r="L39" s="101"/>
      <c r="M39" s="97">
        <f>IF('5.Mannschaft'!M2,(LARGE(F39:I39,1)-SMALL(F39:I39,1)),"")</f>
        <v>7</v>
      </c>
      <c r="N39" s="102" t="str">
        <f>IF('5.Mannschaft'!M2,"/","")</f>
        <v>/</v>
      </c>
      <c r="O39" s="96" t="str">
        <f t="shared" si="1"/>
        <v/>
      </c>
      <c r="P39" s="98"/>
    </row>
    <row r="40" spans="1:16" s="20" customFormat="1" ht="21" customHeight="1">
      <c r="A40" s="473" t="s">
        <v>50</v>
      </c>
      <c r="B40" s="98" t="str">
        <f>IF('5.Mannschaft'!Q2,'5.Mannschaft'!N5,"")</f>
        <v>Scharegge, Udo</v>
      </c>
      <c r="C40" s="98" t="str">
        <f>IF('5.Mannschaft'!Q2,'5.Mannschaft'!N7,"")</f>
        <v>1. Osnabrücker MC</v>
      </c>
      <c r="D40" s="99" t="str">
        <f>IF('5.Mannschaft'!Q2,'5.Mannschaft'!N6,"")</f>
        <v>Sm2</v>
      </c>
      <c r="E40" s="99">
        <f>IF('5.Mannschaft'!Q2,'5.Mannschaft'!N4,"")</f>
        <v>3586</v>
      </c>
      <c r="F40" s="99">
        <f>IF('5.Mannschaft'!$Q$2,'5.Mannschaft'!N26,"")</f>
        <v>36</v>
      </c>
      <c r="G40" s="99">
        <f>IF('5.Mannschaft'!$Q$2,'5.Mannschaft'!O26,"")</f>
        <v>35</v>
      </c>
      <c r="H40" s="99">
        <f>IF('5.Mannschaft'!$Q$2,'5.Mannschaft'!P26,"")</f>
        <v>41</v>
      </c>
      <c r="I40" s="99" t="str">
        <f>IF('5.Mannschaft'!$Q$2,'5.Mannschaft'!Q26,"")</f>
        <v/>
      </c>
      <c r="J40" s="100">
        <f>IF('5.Mannschaft'!Q2,SUM(F40:I40),"")</f>
        <v>112</v>
      </c>
      <c r="K40" s="101">
        <f>IF('5.Mannschaft'!Q2,J40/'Info Turnier'!B2,"")</f>
        <v>37.333333333333336</v>
      </c>
      <c r="L40" s="101"/>
      <c r="M40" s="97">
        <f>IF('5.Mannschaft'!Q2,(LARGE(F40:I40,1)-SMALL(F40:I40,1)),"")</f>
        <v>6</v>
      </c>
      <c r="N40" s="102" t="str">
        <f>IF('5.Mannschaft'!Q2,"/","")</f>
        <v>/</v>
      </c>
      <c r="O40" s="96" t="str">
        <f t="shared" si="1"/>
        <v/>
      </c>
      <c r="P40" s="98"/>
    </row>
    <row r="41" spans="1:16" s="20" customFormat="1" ht="21" customHeight="1">
      <c r="A41" s="473" t="s">
        <v>51</v>
      </c>
      <c r="B41" s="98" t="str">
        <f>IF('1.Mannschaft'!AC2,'1.Mannschaft'!Z5,"")</f>
        <v/>
      </c>
      <c r="C41" s="98" t="str">
        <f>IF('1.Mannschaft'!AC2,'1.Mannschaft'!Z7,"")</f>
        <v/>
      </c>
      <c r="D41" s="99" t="str">
        <f>IF('1.Mannschaft'!AC2,'1.Mannschaft'!Z6,"")</f>
        <v/>
      </c>
      <c r="E41" s="99" t="str">
        <f>IF('1.Mannschaft'!AC2,'1.Mannschaft'!Z4,"")</f>
        <v/>
      </c>
      <c r="F41" s="99" t="str">
        <f>IF('1.Mannschaft'!$AC$2,'1.Mannschaft'!Z26,"")</f>
        <v/>
      </c>
      <c r="G41" s="99" t="str">
        <f>IF('1.Mannschaft'!$AC$2,'1.Mannschaft'!AA26,"")</f>
        <v/>
      </c>
      <c r="H41" s="99" t="str">
        <f>IF('1.Mannschaft'!$AC$2,'1.Mannschaft'!AB26,"")</f>
        <v/>
      </c>
      <c r="I41" s="99" t="str">
        <f>IF('1.Mannschaft'!$AC$2,'1.Mannschaft'!AC26,"")</f>
        <v/>
      </c>
      <c r="J41" s="100" t="str">
        <f>IF('1.Mannschaft'!AC2,SUM(F41:I41),"")</f>
        <v/>
      </c>
      <c r="K41" s="101" t="str">
        <f>IF('1.Mannschaft'!AC2,J41/'Info Turnier'!B2,"")</f>
        <v/>
      </c>
      <c r="L41" s="101"/>
      <c r="M41" s="97" t="str">
        <f>IF('1.Mannschaft'!AC2,(LARGE(F41:I41,1)-SMALL(F41:I41,1)),"")</f>
        <v/>
      </c>
      <c r="N41" s="102" t="str">
        <f>IF('1.Mannschaft'!AC2,"/","")</f>
        <v/>
      </c>
      <c r="O41" s="96" t="str">
        <f t="shared" si="1"/>
        <v/>
      </c>
      <c r="P41" s="98"/>
    </row>
    <row r="42" spans="1:16" ht="21" customHeight="1">
      <c r="A42" s="473" t="s">
        <v>52</v>
      </c>
      <c r="B42" s="98" t="str">
        <f>IF('1.Mannschaft'!Y2,'1.Mannschaft'!V5,"")</f>
        <v/>
      </c>
      <c r="C42" s="98" t="str">
        <f>IF('1.Mannschaft'!Y2,'1.Mannschaft'!V7,"")</f>
        <v/>
      </c>
      <c r="D42" s="99" t="str">
        <f>IF('1.Mannschaft'!Y2,'1.Mannschaft'!V6,"")</f>
        <v/>
      </c>
      <c r="E42" s="99" t="str">
        <f>IF('1.Mannschaft'!Y2,'1.Mannschaft'!V4,"")</f>
        <v/>
      </c>
      <c r="F42" s="99" t="str">
        <f>IF('1.Mannschaft'!$Y$2,'1.Mannschaft'!V26,"")</f>
        <v/>
      </c>
      <c r="G42" s="99" t="str">
        <f>IF('1.Mannschaft'!$Y$2,'1.Mannschaft'!W26,"")</f>
        <v/>
      </c>
      <c r="H42" s="99" t="str">
        <f>IF('1.Mannschaft'!$Y$2,'1.Mannschaft'!X26,"")</f>
        <v/>
      </c>
      <c r="I42" s="99" t="str">
        <f>IF('1.Mannschaft'!$Y$2,'1.Mannschaft'!Y26,"")</f>
        <v/>
      </c>
      <c r="J42" s="100" t="str">
        <f>IF('1.Mannschaft'!Y2,SUM(F42:I42),"")</f>
        <v/>
      </c>
      <c r="K42" s="101" t="str">
        <f>IF('1.Mannschaft'!Y2,J42/'Info Turnier'!B2,"")</f>
        <v/>
      </c>
      <c r="L42" s="101"/>
      <c r="M42" s="97" t="str">
        <f>IF('1.Mannschaft'!Y2,(LARGE(F42:I42,1)-SMALL(F42:I42,1)),"")</f>
        <v/>
      </c>
      <c r="N42" s="102" t="str">
        <f>IF('1.Mannschaft'!Y2,"/","")</f>
        <v/>
      </c>
      <c r="O42" s="96" t="str">
        <f t="shared" si="1"/>
        <v/>
      </c>
      <c r="P42" s="98"/>
    </row>
    <row r="43" spans="1:16" ht="21" customHeight="1">
      <c r="A43" s="473" t="s">
        <v>53</v>
      </c>
      <c r="B43" s="98" t="str">
        <f>IF('2.Mannschaft'!AC2,'2.Mannschaft'!Z5,"")</f>
        <v/>
      </c>
      <c r="C43" s="98" t="str">
        <f>IF('2.Mannschaft'!AC2,'2.Mannschaft'!Z7,"")</f>
        <v/>
      </c>
      <c r="D43" s="99" t="str">
        <f>IF('2.Mannschaft'!AC2,'2.Mannschaft'!Z6,"")</f>
        <v/>
      </c>
      <c r="E43" s="99" t="str">
        <f>IF('2.Mannschaft'!AC2,'2.Mannschaft'!Z4,"")</f>
        <v/>
      </c>
      <c r="F43" s="99" t="str">
        <f>IF('2.Mannschaft'!$AC$2,'2.Mannschaft'!Z26,"")</f>
        <v/>
      </c>
      <c r="G43" s="99" t="str">
        <f>IF('2.Mannschaft'!$AC$2,'2.Mannschaft'!AA26,"")</f>
        <v/>
      </c>
      <c r="H43" s="99" t="str">
        <f>IF('2.Mannschaft'!$AC$2,'2.Mannschaft'!AB26,"")</f>
        <v/>
      </c>
      <c r="I43" s="99" t="str">
        <f>IF('2.Mannschaft'!$AC$2,'2.Mannschaft'!AC26,"")</f>
        <v/>
      </c>
      <c r="J43" s="100" t="str">
        <f>IF('2.Mannschaft'!AC2,SUM(F43:I43),"")</f>
        <v/>
      </c>
      <c r="K43" s="101" t="str">
        <f>IF('2.Mannschaft'!AC2,J43/'Info Turnier'!B2,"")</f>
        <v/>
      </c>
      <c r="L43" s="101"/>
      <c r="M43" s="97" t="str">
        <f>IF('2.Mannschaft'!AC2,(LARGE(F43:I43,1)-SMALL(F43:I43,1)),"")</f>
        <v/>
      </c>
      <c r="N43" s="102" t="str">
        <f>IF('2.Mannschaft'!AC2,"/","")</f>
        <v/>
      </c>
      <c r="O43" s="96" t="str">
        <f t="shared" si="1"/>
        <v/>
      </c>
      <c r="P43" s="98"/>
    </row>
    <row r="44" spans="1:16" ht="21" customHeight="1">
      <c r="A44" s="473" t="s">
        <v>54</v>
      </c>
      <c r="B44" s="98" t="str">
        <f>IF('3.Mannschaft'!Y2,'3.Mannschaft'!V5,"")</f>
        <v/>
      </c>
      <c r="C44" s="98" t="str">
        <f>IF('3.Mannschaft'!Y2,'3.Mannschaft'!V7,"")</f>
        <v/>
      </c>
      <c r="D44" s="99" t="str">
        <f>IF('3.Mannschaft'!Y2,'3.Mannschaft'!V6,"")</f>
        <v/>
      </c>
      <c r="E44" s="99" t="str">
        <f>IF('3.Mannschaft'!Y2,'3.Mannschaft'!V4,"")</f>
        <v/>
      </c>
      <c r="F44" s="99" t="str">
        <f>IF('3.Mannschaft'!$Y$2,'3.Mannschaft'!V26,"")</f>
        <v/>
      </c>
      <c r="G44" s="99" t="str">
        <f>IF('3.Mannschaft'!$Y$2,'3.Mannschaft'!W26,"")</f>
        <v/>
      </c>
      <c r="H44" s="99" t="str">
        <f>IF('3.Mannschaft'!$Y$2,'3.Mannschaft'!X26,"")</f>
        <v/>
      </c>
      <c r="I44" s="99" t="str">
        <f>IF('3.Mannschaft'!$Y$2,'3.Mannschaft'!Y26,"")</f>
        <v/>
      </c>
      <c r="J44" s="100" t="str">
        <f>IF('3.Mannschaft'!Y2,SUM(F44:I44),"")</f>
        <v/>
      </c>
      <c r="K44" s="101" t="str">
        <f>IF('3.Mannschaft'!Y2,J44/'Info Turnier'!B2,"")</f>
        <v/>
      </c>
      <c r="L44" s="101"/>
      <c r="M44" s="97" t="str">
        <f>IF('3.Mannschaft'!Y2,(LARGE(F44:I44,1)-SMALL(F44:I44,1)),"")</f>
        <v/>
      </c>
      <c r="N44" s="102" t="str">
        <f>IF('3.Mannschaft'!Y2,"/","")</f>
        <v/>
      </c>
      <c r="O44" s="96" t="str">
        <f t="shared" si="1"/>
        <v/>
      </c>
      <c r="P44" s="98"/>
    </row>
    <row r="45" spans="1:16" ht="21" customHeight="1">
      <c r="A45" s="473" t="s">
        <v>55</v>
      </c>
      <c r="B45" s="98" t="str">
        <f>IF('5.Mannschaft'!U2,'5.Mannschaft'!R5,"")</f>
        <v/>
      </c>
      <c r="C45" s="98" t="str">
        <f>IF('5.Mannschaft'!U2,'5.Mannschaft'!R7,"")</f>
        <v/>
      </c>
      <c r="D45" s="99" t="str">
        <f>IF('5.Mannschaft'!U2,'5.Mannschaft'!R6,"")</f>
        <v/>
      </c>
      <c r="E45" s="99" t="str">
        <f>IF('5.Mannschaft'!U2,'5.Mannschaft'!R4,"")</f>
        <v/>
      </c>
      <c r="F45" s="99" t="str">
        <f>IF('5.Mannschaft'!$U$2,'5.Mannschaft'!R26,"")</f>
        <v/>
      </c>
      <c r="G45" s="99" t="str">
        <f>IF('5.Mannschaft'!$U$2,'5.Mannschaft'!S26,"")</f>
        <v/>
      </c>
      <c r="H45" s="99" t="str">
        <f>IF('5.Mannschaft'!$U$2,'5.Mannschaft'!T26,"")</f>
        <v/>
      </c>
      <c r="I45" s="99" t="str">
        <f>IF('5.Mannschaft'!$U$2,'5.Mannschaft'!U26,"")</f>
        <v/>
      </c>
      <c r="J45" s="100" t="str">
        <f>IF('5.Mannschaft'!U2,SUM(F45:I45),"")</f>
        <v/>
      </c>
      <c r="K45" s="101" t="str">
        <f>IF('5.Mannschaft'!U2,J45/'Info Turnier'!B2,"")</f>
        <v/>
      </c>
      <c r="L45" s="101"/>
      <c r="M45" s="97" t="str">
        <f>IF('5.Mannschaft'!U2,(LARGE(F45:I45,1)-SMALL(F45:I45,1)),"")</f>
        <v/>
      </c>
      <c r="N45" s="102" t="str">
        <f>IF('5.Mannschaft'!U2,"/","")</f>
        <v/>
      </c>
      <c r="O45" s="96" t="str">
        <f t="shared" si="1"/>
        <v/>
      </c>
      <c r="P45" s="98"/>
    </row>
    <row r="46" spans="1:16" ht="21" customHeight="1">
      <c r="A46" s="473" t="s">
        <v>56</v>
      </c>
      <c r="B46" s="98" t="str">
        <f>IF('5.Mannschaft'!Y2,'5.Mannschaft'!V5,"")</f>
        <v/>
      </c>
      <c r="C46" s="98" t="str">
        <f>IF('5.Mannschaft'!Y2,'5.Mannschaft'!V7,"")</f>
        <v/>
      </c>
      <c r="D46" s="99" t="str">
        <f>IF('5.Mannschaft'!Y2,'5.Mannschaft'!V6,"")</f>
        <v/>
      </c>
      <c r="E46" s="99" t="str">
        <f>IF('5.Mannschaft'!Y2,'5.Mannschaft'!V4,"")</f>
        <v/>
      </c>
      <c r="F46" s="99" t="str">
        <f>IF('5.Mannschaft'!$Y$2,'5.Mannschaft'!V26,"")</f>
        <v/>
      </c>
      <c r="G46" s="99" t="str">
        <f>IF('5.Mannschaft'!$Y$2,'5.Mannschaft'!W26,"")</f>
        <v/>
      </c>
      <c r="H46" s="99" t="str">
        <f>IF('5.Mannschaft'!$Y$2,'5.Mannschaft'!X26,"")</f>
        <v/>
      </c>
      <c r="I46" s="99" t="str">
        <f>IF('5.Mannschaft'!$Y$2,'5.Mannschaft'!Y26,"")</f>
        <v/>
      </c>
      <c r="J46" s="100" t="str">
        <f>IF('5.Mannschaft'!Y2,SUM(F46:I46),"")</f>
        <v/>
      </c>
      <c r="K46" s="101" t="str">
        <f>IF('5.Mannschaft'!Y2,J46/'Info Turnier'!B2,"")</f>
        <v/>
      </c>
      <c r="L46" s="101"/>
      <c r="M46" s="97" t="str">
        <f>IF('5.Mannschaft'!Y2,(LARGE(F46:I46,1)-SMALL(F46:I46,1)),"")</f>
        <v/>
      </c>
      <c r="N46" s="102" t="str">
        <f>IF('5.Mannschaft'!Y2,"/","")</f>
        <v/>
      </c>
      <c r="O46" s="96" t="str">
        <f t="shared" si="1"/>
        <v/>
      </c>
      <c r="P46" s="98"/>
    </row>
    <row r="47" spans="1:16" ht="21" customHeight="1">
      <c r="A47" s="473" t="s">
        <v>57</v>
      </c>
      <c r="B47" s="98" t="str">
        <f>IF('4.Mannschaft'!Y2,'4.Mannschaft'!V5,"")</f>
        <v/>
      </c>
      <c r="C47" s="98" t="str">
        <f>IF('4.Mannschaft'!Y2,'4.Mannschaft'!V7,"")</f>
        <v/>
      </c>
      <c r="D47" s="99" t="str">
        <f>IF('4.Mannschaft'!Y2,'4.Mannschaft'!V6,"")</f>
        <v/>
      </c>
      <c r="E47" s="99" t="str">
        <f>IF('4.Mannschaft'!Y2,'4.Mannschaft'!V4,"")</f>
        <v/>
      </c>
      <c r="F47" s="99" t="str">
        <f>IF('4.Mannschaft'!$Y$2,'4.Mannschaft'!V26,"")</f>
        <v/>
      </c>
      <c r="G47" s="99" t="str">
        <f>IF('4.Mannschaft'!$Y$2,'4.Mannschaft'!W26,"")</f>
        <v/>
      </c>
      <c r="H47" s="99" t="str">
        <f>IF('4.Mannschaft'!$Y$2,'4.Mannschaft'!X26,"")</f>
        <v/>
      </c>
      <c r="I47" s="99" t="str">
        <f>IF('4.Mannschaft'!$Y$2,'4.Mannschaft'!Y26,"")</f>
        <v/>
      </c>
      <c r="J47" s="100" t="str">
        <f>IF('4.Mannschaft'!Y2,SUM(F47:I47),"")</f>
        <v/>
      </c>
      <c r="K47" s="101" t="str">
        <f>IF('4.Mannschaft'!Y2,J47/'Info Turnier'!B2,"")</f>
        <v/>
      </c>
      <c r="L47" s="101"/>
      <c r="M47" s="97" t="str">
        <f>IF('4.Mannschaft'!Y2,(LARGE(F47:I47,1)-SMALL(F47:I47,1)),"")</f>
        <v/>
      </c>
      <c r="N47" s="102" t="str">
        <f>IF('4.Mannschaft'!Y2,"/","")</f>
        <v/>
      </c>
      <c r="O47" s="96" t="str">
        <f t="shared" si="1"/>
        <v/>
      </c>
      <c r="P47" s="98"/>
    </row>
    <row r="48" spans="1:16" ht="21" customHeight="1">
      <c r="A48" s="473" t="s">
        <v>58</v>
      </c>
      <c r="B48" s="98" t="str">
        <f>IF('2.Mannschaft'!Y2,'2.Mannschaft'!V5,"")</f>
        <v/>
      </c>
      <c r="C48" s="98" t="str">
        <f>IF('2.Mannschaft'!Y2,'2.Mannschaft'!V7,"")</f>
        <v/>
      </c>
      <c r="D48" s="99" t="str">
        <f>IF('2.Mannschaft'!Y2,'2.Mannschaft'!V6,"")</f>
        <v/>
      </c>
      <c r="E48" s="99" t="str">
        <f>IF('2.Mannschaft'!Y2,'2.Mannschaft'!V4,"")</f>
        <v/>
      </c>
      <c r="F48" s="99" t="str">
        <f>IF('2.Mannschaft'!$Y$2,'2.Mannschaft'!V26,"")</f>
        <v/>
      </c>
      <c r="G48" s="99" t="str">
        <f>IF('2.Mannschaft'!$Y$2,'2.Mannschaft'!W26,"")</f>
        <v/>
      </c>
      <c r="H48" s="99" t="str">
        <f>IF('2.Mannschaft'!$Y$2,'2.Mannschaft'!X26,"")</f>
        <v/>
      </c>
      <c r="I48" s="99" t="str">
        <f>IF('2.Mannschaft'!$Y$2,'2.Mannschaft'!Y26,"")</f>
        <v/>
      </c>
      <c r="J48" s="100" t="str">
        <f>IF('2.Mannschaft'!Y2,SUM(F48:I48),"")</f>
        <v/>
      </c>
      <c r="K48" s="101" t="str">
        <f>IF('2.Mannschaft'!Y2,J48/'Info Turnier'!B2,"")</f>
        <v/>
      </c>
      <c r="L48" s="101"/>
      <c r="M48" s="97" t="str">
        <f>IF('2.Mannschaft'!Y2,(LARGE(F48:I48,1)-SMALL(F48:I48,1)),"")</f>
        <v/>
      </c>
      <c r="N48" s="102" t="str">
        <f>IF('2.Mannschaft'!Y2,"/","")</f>
        <v/>
      </c>
      <c r="O48" s="96" t="str">
        <f t="shared" si="1"/>
        <v/>
      </c>
      <c r="P48" s="98"/>
    </row>
    <row r="49" spans="1:16" ht="21" customHeight="1">
      <c r="A49" s="473" t="s">
        <v>105</v>
      </c>
      <c r="B49" s="98" t="str">
        <f>IF('3.Mannschaft'!AC2,'3.Mannschaft'!Z5,"")</f>
        <v/>
      </c>
      <c r="C49" s="98" t="str">
        <f>IF('3.Mannschaft'!AC2,'3.Mannschaft'!Z7,"")</f>
        <v/>
      </c>
      <c r="D49" s="99"/>
      <c r="E49" s="99" t="str">
        <f>IF('3.Mannschaft'!AC2,'3.Mannschaft'!Z4,"")</f>
        <v/>
      </c>
      <c r="F49" s="99" t="str">
        <f>IF('3.Mannschaft'!$AC$2,'3.Mannschaft'!Z26,"")</f>
        <v/>
      </c>
      <c r="G49" s="99" t="str">
        <f>IF('3.Mannschaft'!$AC$2,'3.Mannschaft'!AA26,"")</f>
        <v/>
      </c>
      <c r="H49" s="99" t="str">
        <f>IF('3.Mannschaft'!$AC$2,'3.Mannschaft'!AB26,"")</f>
        <v/>
      </c>
      <c r="I49" s="99" t="str">
        <f>IF('3.Mannschaft'!$AC$2,'3.Mannschaft'!AC26,"")</f>
        <v/>
      </c>
      <c r="J49" s="100" t="str">
        <f>IF('3.Mannschaft'!AC2,SUM(F49:I49),"")</f>
        <v/>
      </c>
      <c r="K49" s="101" t="str">
        <f>IF('3.Mannschaft'!AC2,J49/'Info Turnier'!B2,"")</f>
        <v/>
      </c>
      <c r="L49" s="101"/>
      <c r="M49" s="97" t="str">
        <f>IF('3.Mannschaft'!AC2,(LARGE(F49:I49,1)-SMALL(F49:I49,1)),"")</f>
        <v/>
      </c>
      <c r="N49" s="102" t="str">
        <f>IF('3.Mannschaft'!AC2,"/","")</f>
        <v/>
      </c>
      <c r="O49" s="96" t="str">
        <f t="shared" si="1"/>
        <v/>
      </c>
      <c r="P49" s="98"/>
    </row>
    <row r="50" spans="1:16" ht="21" customHeight="1">
      <c r="A50" s="473" t="s">
        <v>107</v>
      </c>
      <c r="B50" s="98" t="str">
        <f>IF('4.Mannschaft'!AC2,'4.Mannschaft'!Z5,"")</f>
        <v/>
      </c>
      <c r="C50" s="98" t="str">
        <f>IF('4.Mannschaft'!AC2,'4.Mannschaft'!Z7,"")</f>
        <v/>
      </c>
      <c r="D50" s="99" t="str">
        <f>IF('4.Mannschaft'!AC2,'4.Mannschaft'!Z6,"")</f>
        <v/>
      </c>
      <c r="E50" s="99" t="str">
        <f>IF('4.Mannschaft'!AC2,'4.Mannschaft'!Z4,"")</f>
        <v/>
      </c>
      <c r="F50" s="99" t="str">
        <f>IF('4.Mannschaft'!$AC$2,'4.Mannschaft'!Z26,"")</f>
        <v/>
      </c>
      <c r="G50" s="99" t="str">
        <f>IF('4.Mannschaft'!$AC$2,'4.Mannschaft'!AA26,"")</f>
        <v/>
      </c>
      <c r="H50" s="99" t="str">
        <f>IF('4.Mannschaft'!$AC$2,'4.Mannschaft'!AB26,"")</f>
        <v/>
      </c>
      <c r="I50" s="99" t="str">
        <f>IF('4.Mannschaft'!$AC$2,'4.Mannschaft'!AC26,"")</f>
        <v/>
      </c>
      <c r="J50" s="100" t="str">
        <f>IF('4.Mannschaft'!AC2,SUM(F50:I50),"")</f>
        <v/>
      </c>
      <c r="K50" s="101" t="str">
        <f>IF('4.Mannschaft'!AC2,J50/'Info Turnier'!B2,"")</f>
        <v/>
      </c>
      <c r="L50" s="101"/>
      <c r="M50" s="97" t="str">
        <f>IF('4.Mannschaft'!AC2,(LARGE(F50:I50,1)-SMALL(F50:I50,1)),"")</f>
        <v/>
      </c>
      <c r="N50" s="102" t="str">
        <f>IF('4.Mannschaft'!AC2,"/","")</f>
        <v/>
      </c>
      <c r="O50" s="96" t="str">
        <f t="shared" si="1"/>
        <v/>
      </c>
      <c r="P50" s="98"/>
    </row>
    <row r="51" spans="1:16" ht="21" customHeight="1">
      <c r="A51" s="473" t="s">
        <v>108</v>
      </c>
      <c r="B51" s="98" t="str">
        <f>IF('5.Mannschaft'!AC2,'5.Mannschaft'!Z5,"")</f>
        <v/>
      </c>
      <c r="C51" s="98" t="str">
        <f>IF('5.Mannschaft'!AC2,'5.Mannschaft'!Z7,"")</f>
        <v/>
      </c>
      <c r="D51" s="99"/>
      <c r="E51" s="99" t="str">
        <f>IF('5.Mannschaft'!AC2,'5.Mannschaft'!Z4,"")</f>
        <v/>
      </c>
      <c r="F51" s="99" t="str">
        <f>IF('5.Mannschaft'!$AC$2,'5.Mannschaft'!Z26,"")</f>
        <v/>
      </c>
      <c r="G51" s="99" t="str">
        <f>IF('5.Mannschaft'!$AC$2,'5.Mannschaft'!AA26,"")</f>
        <v/>
      </c>
      <c r="H51" s="99" t="str">
        <f>IF('5.Mannschaft'!$AC$2,'5.Mannschaft'!AB26,"")</f>
        <v/>
      </c>
      <c r="I51" s="99" t="str">
        <f>IF('5.Mannschaft'!$AC$2,'5.Mannschaft'!AC26,"")</f>
        <v/>
      </c>
      <c r="J51" s="100" t="str">
        <f>IF('5.Mannschaft'!AC2,SUM(F51:I51),"")</f>
        <v/>
      </c>
      <c r="K51" s="101" t="str">
        <f>IF('5.Mannschaft'!AC2,J51/'Info Turnier'!B2,"")</f>
        <v/>
      </c>
      <c r="L51" s="101"/>
      <c r="M51" s="97" t="str">
        <f>IF('5.Mannschaft'!AC2,(LARGE(F51:I51,1)-SMALL(F51:I51,1)),"")</f>
        <v/>
      </c>
      <c r="N51" s="102" t="str">
        <f>IF('5.Mannschaft'!AC2,"/","")</f>
        <v/>
      </c>
      <c r="O51" s="96" t="str">
        <f t="shared" si="0"/>
        <v/>
      </c>
      <c r="P51" s="98"/>
    </row>
  </sheetData>
  <sortState ref="B15:O50">
    <sortCondition ref="J7"/>
    <sortCondition ref="M7"/>
    <sortCondition ref="O7"/>
  </sortState>
  <mergeCells count="3">
    <mergeCell ref="A3:P3"/>
    <mergeCell ref="A2:P2"/>
    <mergeCell ref="A1:P1"/>
  </mergeCells>
  <phoneticPr fontId="13" type="noConversion"/>
  <printOptions horizontalCentered="1"/>
  <pageMargins left="0.78740157480314965" right="0.78740157480314965" top="0.39370078740157483" bottom="0.39370078740157483" header="0.39370078740157483" footer="0.51181102362204722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Tabelle11"/>
  <dimension ref="A1:S18"/>
  <sheetViews>
    <sheetView workbookViewId="0">
      <selection activeCell="B1" sqref="B1:S1"/>
    </sheetView>
  </sheetViews>
  <sheetFormatPr baseColWidth="10" defaultRowHeight="12.75"/>
  <cols>
    <col min="1" max="1" width="0.85546875" customWidth="1"/>
    <col min="2" max="2" width="2.7109375" customWidth="1"/>
    <col min="3" max="3" width="27.140625" bestFit="1" customWidth="1"/>
    <col min="4" max="4" width="4.140625" customWidth="1"/>
    <col min="5" max="5" width="6.42578125" style="317" bestFit="1" customWidth="1"/>
    <col min="6" max="6" width="7" customWidth="1"/>
    <col min="7" max="7" width="6.5703125" customWidth="1"/>
    <col min="8" max="13" width="2.7109375" customWidth="1"/>
    <col min="14" max="19" width="10.7109375" customWidth="1"/>
  </cols>
  <sheetData>
    <row r="1" spans="1:19" ht="24" customHeight="1">
      <c r="A1" s="146"/>
      <c r="B1" s="537" t="s">
        <v>212</v>
      </c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8"/>
    </row>
    <row r="2" spans="1:19" ht="24" customHeight="1" thickBot="1">
      <c r="A2" s="147"/>
      <c r="B2" s="148" t="s">
        <v>213</v>
      </c>
      <c r="C2" s="149"/>
      <c r="D2" s="149"/>
      <c r="E2" s="151"/>
      <c r="F2" s="149"/>
      <c r="G2" s="149"/>
      <c r="H2" s="149"/>
      <c r="I2" s="149"/>
      <c r="J2" s="149"/>
      <c r="K2" s="150"/>
      <c r="L2" s="150"/>
      <c r="M2" s="150"/>
      <c r="N2" s="151"/>
      <c r="O2" s="151"/>
      <c r="P2" s="151"/>
      <c r="Q2" s="151"/>
      <c r="R2" s="152" t="s">
        <v>77</v>
      </c>
      <c r="S2" s="153">
        <v>42827</v>
      </c>
    </row>
    <row r="3" spans="1:19">
      <c r="A3" s="154"/>
      <c r="B3" s="155"/>
      <c r="C3" s="156"/>
      <c r="D3" s="156"/>
      <c r="E3" s="315"/>
      <c r="F3" s="156"/>
      <c r="G3" s="156"/>
      <c r="H3" s="156"/>
      <c r="I3" s="156"/>
      <c r="J3" s="156"/>
      <c r="K3" s="157"/>
      <c r="L3" s="155"/>
      <c r="M3" s="155"/>
      <c r="N3" s="158"/>
      <c r="O3" s="158"/>
      <c r="P3" s="158"/>
      <c r="Q3" s="158"/>
      <c r="R3" s="158"/>
      <c r="S3" s="159"/>
    </row>
    <row r="4" spans="1:19" ht="18" customHeight="1">
      <c r="A4" s="160"/>
      <c r="B4" s="161"/>
      <c r="C4" s="162"/>
      <c r="D4" s="163"/>
      <c r="E4" s="316"/>
      <c r="F4" s="162"/>
      <c r="G4" s="162"/>
      <c r="H4" s="163"/>
      <c r="I4" s="164"/>
      <c r="J4" s="164"/>
      <c r="K4" s="164"/>
      <c r="L4" s="165"/>
      <c r="M4" s="166"/>
      <c r="N4" s="460"/>
      <c r="O4" s="460"/>
      <c r="P4" s="460"/>
      <c r="Q4" s="460"/>
      <c r="R4" s="460"/>
      <c r="S4" s="461"/>
    </row>
    <row r="5" spans="1:19" ht="39" customHeight="1">
      <c r="A5" s="167"/>
      <c r="B5" s="168" t="s">
        <v>78</v>
      </c>
      <c r="C5" s="169" t="s">
        <v>93</v>
      </c>
      <c r="D5" s="170" t="s">
        <v>79</v>
      </c>
      <c r="E5" s="170" t="s">
        <v>80</v>
      </c>
      <c r="F5" s="169" t="s">
        <v>81</v>
      </c>
      <c r="G5" s="169" t="s">
        <v>0</v>
      </c>
      <c r="H5" s="171" t="s">
        <v>82</v>
      </c>
      <c r="I5" s="172"/>
      <c r="J5" s="172"/>
      <c r="K5" s="172"/>
      <c r="L5" s="172"/>
      <c r="M5" s="173"/>
      <c r="N5" s="462" t="s">
        <v>216</v>
      </c>
      <c r="O5" s="462" t="s">
        <v>217</v>
      </c>
      <c r="P5" s="462" t="s">
        <v>218</v>
      </c>
      <c r="Q5" s="462" t="s">
        <v>219</v>
      </c>
      <c r="R5" s="463" t="s">
        <v>218</v>
      </c>
      <c r="S5" s="464"/>
    </row>
    <row r="6" spans="1:19" ht="18" customHeight="1">
      <c r="A6" s="174"/>
      <c r="B6" s="175"/>
      <c r="C6" s="176"/>
      <c r="D6" s="177"/>
      <c r="E6" s="306"/>
      <c r="F6" s="176"/>
      <c r="G6" s="176"/>
      <c r="H6" s="177"/>
      <c r="I6" s="178"/>
      <c r="J6" s="178"/>
      <c r="K6" s="178"/>
      <c r="L6" s="178"/>
      <c r="M6" s="175"/>
      <c r="N6" s="179">
        <f>IF(N7,SUM(N7:N11)/COUNT(N7:N11)/(4*'Info Turnier'!B4)," ")</f>
        <v>30.2</v>
      </c>
      <c r="O6" s="179" t="str">
        <f>IF(O7,SUM(O7:O11)/COUNT(O7:O11)/(4*'Info Turnier'!B4)," ")</f>
        <v xml:space="preserve"> </v>
      </c>
      <c r="P6" s="179" t="str">
        <f>IF(P7,SUM(P7:P11)/COUNT(P7:P11)/(4*'Info Turnier'!B4)," ")</f>
        <v xml:space="preserve"> </v>
      </c>
      <c r="Q6" s="179" t="str">
        <f>IF(Q7,SUM(Q7:Q11)/COUNT(Q7:Q11)/(4*'Info Turnier'!B4)," ")</f>
        <v xml:space="preserve"> </v>
      </c>
      <c r="R6" s="179" t="str">
        <f>IF(R7,SUM(R7:R11)/COUNT(R7:R11)/(4*'Info Turnier'!B4)," ")</f>
        <v xml:space="preserve"> </v>
      </c>
      <c r="S6" s="195" t="str">
        <f>IF(S7,SUM(S7:S11)/COUNT(S7:S11)/(5*'Info Turnier'!B4)," ")</f>
        <v xml:space="preserve"> </v>
      </c>
    </row>
    <row r="7" spans="1:19" ht="18" customHeight="1">
      <c r="A7" s="180"/>
      <c r="B7" s="181" t="s">
        <v>10</v>
      </c>
      <c r="C7" s="465" t="s">
        <v>214</v>
      </c>
      <c r="D7" s="466">
        <v>1</v>
      </c>
      <c r="E7" s="183">
        <f>IF(H7=1,8,IF(H7=2,6,IF(H7=3,4,IF(H7=4,2,IF(H7=5,0)))))+IF(I7=1,8,IF(I7=2,6,IF(I7=3,4,IF(I7=4,2,IF(I7=5,0)))))+IF(J7=1,8,IF(J7=2,6,IF(J7=3,4,IF(J7=4,2,IF(J7=5,0)))))+IF(K7=1,8,IF(K7=2,6,IF(K7=3,4,IF(K7=4,2,IF(K7=5,0)))))+IF(L7=1,8,IF(L7=2,6,IF(L7=3,4,IF(L7=4,2,IF(L7=5,0)))))+IF(M7=1,8,IF(M7=2,6,IF(M7=3,4,IF(M7=4,2,IF(M7=5,0)))))</f>
        <v>8</v>
      </c>
      <c r="F7" s="184">
        <f>SUM(N7:S7)</f>
        <v>335</v>
      </c>
      <c r="G7" s="196">
        <f>F7/('Info Turnier'!D14*SUM('Info Turnier'!B4:B9))</f>
        <v>27.916666666666668</v>
      </c>
      <c r="H7" s="184">
        <v>1</v>
      </c>
      <c r="I7" s="184" t="str">
        <f>IF(O7,RANK(O7,$O$7:$O$11,1)," ")</f>
        <v xml:space="preserve"> </v>
      </c>
      <c r="J7" s="184" t="str">
        <f>IF(P7,RANK(P7,$P$7:$P$11,1)," ")</f>
        <v xml:space="preserve"> </v>
      </c>
      <c r="K7" s="184" t="str">
        <f>IF(Q7,RANK(Q7,$Q$7:$Q$11,1)," ")</f>
        <v xml:space="preserve"> </v>
      </c>
      <c r="L7" s="184" t="str">
        <f>IF(R7,RANK(R7,$R$7:$R$11,1)," ")</f>
        <v xml:space="preserve"> </v>
      </c>
      <c r="M7" s="184" t="str">
        <f>IF(S7,RANK(S7,$S$7:$S$11,1)," ")</f>
        <v xml:space="preserve"> </v>
      </c>
      <c r="N7" s="458">
        <v>335</v>
      </c>
      <c r="O7" s="458"/>
      <c r="P7" s="458"/>
      <c r="Q7" s="458"/>
      <c r="R7" s="458"/>
      <c r="S7" s="459"/>
    </row>
    <row r="8" spans="1:19" ht="18" customHeight="1">
      <c r="A8" s="180"/>
      <c r="B8" s="181" t="s">
        <v>11</v>
      </c>
      <c r="C8" s="465" t="s">
        <v>175</v>
      </c>
      <c r="D8" s="466">
        <v>1</v>
      </c>
      <c r="E8" s="183">
        <f>IF(H8=1,8,IF(H8=2,6,IF(H8=3,4,IF(H8=4,2,IF(H8=5,0)))))+IF(I8=1,8,IF(I8=2,6,IF(I8=3,4,IF(I8=4,2,IF(I8=5,0)))))+IF(J8=1,8,IF(J8=2,6,IF(J8=3,4,IF(J8=4,2,IF(J8=5,0)))))+IF(K8=1,8,IF(K8=2,6,IF(K8=3,4,IF(K8=4,2,IF(K8=5,0)))))+IF(L8=1,8,IF(L8=2,6,IF(L8=3,4,IF(L8=4,2,IF(L8=5,0)))))+IF(M8=1,8,IF(M8=2,6,IF(M8=3,4,IF(M8=4,2,IF(M8=5,0)))))</f>
        <v>6</v>
      </c>
      <c r="F8" s="184">
        <f>SUM(N8:S8)</f>
        <v>350</v>
      </c>
      <c r="G8" s="196">
        <f>F8/('Info Turnier'!D14*SUM('Info Turnier'!B4:B9))</f>
        <v>29.166666666666668</v>
      </c>
      <c r="H8" s="184">
        <f>IF(N8,RANK(N8,$N$7:$N$11,1)," ")</f>
        <v>2</v>
      </c>
      <c r="I8" s="184" t="str">
        <f>IF(O8,RANK(O8,$O$7:$O$11,1)," ")</f>
        <v xml:space="preserve"> </v>
      </c>
      <c r="J8" s="184" t="str">
        <f>IF(P8,RANK(P8,$P$7:$P$11,1)," ")</f>
        <v xml:space="preserve"> </v>
      </c>
      <c r="K8" s="184" t="str">
        <f>IF(Q8,RANK(Q8,$Q$7:$Q$11,1)," ")</f>
        <v xml:space="preserve"> </v>
      </c>
      <c r="L8" s="184" t="str">
        <f>IF(R8,RANK(R8,$R$7:$R$11,1)," ")</f>
        <v xml:space="preserve"> </v>
      </c>
      <c r="M8" s="184" t="str">
        <f>IF(S8,RANK(S8,$S$7:$S$11,1)," ")</f>
        <v xml:space="preserve"> </v>
      </c>
      <c r="N8" s="458">
        <v>350</v>
      </c>
      <c r="O8" s="458"/>
      <c r="P8" s="458"/>
      <c r="Q8" s="458"/>
      <c r="R8" s="458"/>
      <c r="S8" s="459"/>
    </row>
    <row r="9" spans="1:19" ht="18" customHeight="1">
      <c r="A9" s="180"/>
      <c r="B9" s="181" t="s">
        <v>12</v>
      </c>
      <c r="C9" s="465" t="s">
        <v>200</v>
      </c>
      <c r="D9" s="466">
        <v>1</v>
      </c>
      <c r="E9" s="183">
        <f>IF(H9=1,8,IF(H9=2,6,IF(H9=3,4,IF(H9=4,2,IF(H9=5,0)))))+IF(I9=1,8,IF(I9=2,6,IF(I9=3,4,IF(I9=4,2,IF(I9=5,0)))))+IF(J9=1,8,IF(J9=2,6,IF(J9=3,4,IF(J9=4,2,IF(J9=5,0)))))+IF(K9=1,8,IF(K9=2,6,IF(K9=3,4,IF(K9=4,2,IF(K9=5,0)))))+IF(L9=1,8,IF(L9=2,6,IF(L9=3,4,IF(L9=4,2,IF(L9=5,0)))))+IF(M9=1,8,IF(M9=2,6,IF(M9=3,4,IF(M9=4,2,IF(M9=5,0)))))</f>
        <v>4</v>
      </c>
      <c r="F9" s="184">
        <f>SUM(N9:S9)</f>
        <v>353</v>
      </c>
      <c r="G9" s="196">
        <f>F9/('Info Turnier'!D14*SUM('Info Turnier'!B4:B9))</f>
        <v>29.416666666666668</v>
      </c>
      <c r="H9" s="184">
        <f>IF(N9,RANK(N9,$N$7:$N$11,1)," ")</f>
        <v>3</v>
      </c>
      <c r="I9" s="184" t="str">
        <f>IF(O9,RANK(O9,$O$7:$O$11,1)," ")</f>
        <v xml:space="preserve"> </v>
      </c>
      <c r="J9" s="184" t="str">
        <f>IF(P9,RANK(P9,$P$7:$P$11,1)," ")</f>
        <v xml:space="preserve"> </v>
      </c>
      <c r="K9" s="184" t="str">
        <f>IF(Q9,RANK(Q9,$Q$7:$Q$11,1)," ")</f>
        <v xml:space="preserve"> </v>
      </c>
      <c r="L9" s="184" t="str">
        <f>IF(R9,RANK(R9,$R$7:$R$11,1)," ")</f>
        <v xml:space="preserve"> </v>
      </c>
      <c r="M9" s="184" t="str">
        <f>IF(S9,RANK(S9,$S$7:$S$11,1)," ")</f>
        <v xml:space="preserve"> </v>
      </c>
      <c r="N9" s="458">
        <v>353</v>
      </c>
      <c r="O9" s="458"/>
      <c r="P9" s="458"/>
      <c r="Q9" s="458"/>
      <c r="R9" s="458"/>
      <c r="S9" s="459"/>
    </row>
    <row r="10" spans="1:19" ht="18" customHeight="1">
      <c r="A10" s="180"/>
      <c r="B10" s="181" t="s">
        <v>13</v>
      </c>
      <c r="C10" s="465" t="s">
        <v>215</v>
      </c>
      <c r="D10" s="466">
        <v>2</v>
      </c>
      <c r="E10" s="183">
        <f>IF(H10=1,8,IF(H10=2,6,IF(H10=3,4,IF(H10=4,2,IF(H10=5,0)))))+IF(I10=1,8,IF(I10=2,6,IF(I10=3,4,IF(I10=4,2,IF(I10=5,0)))))+IF(J10=1,8,IF(J10=2,6,IF(J10=3,4,IF(J10=4,2,IF(J10=5,0)))))+IF(K10=1,8,IF(K10=2,6,IF(K10=3,4,IF(K10=4,2,IF(K10=5,0)))))+IF(L10=1,8,IF(L10=2,6,IF(L10=3,4,IF(L10=4,2,IF(L10=5,0)))))+IF(M10=1,8,IF(M10=2,6,IF(M10=3,4,IF(M10=4,2,IF(M10=5,0)))))</f>
        <v>2</v>
      </c>
      <c r="F10" s="184">
        <f>SUM(N10:S10)</f>
        <v>363</v>
      </c>
      <c r="G10" s="196">
        <f>F10/('Info Turnier'!D14*SUM('Info Turnier'!B4:B9))</f>
        <v>30.25</v>
      </c>
      <c r="H10" s="184">
        <f>IF(N10,RANK(N10,$N$7:$N$11,1)," ")</f>
        <v>4</v>
      </c>
      <c r="I10" s="184" t="str">
        <f>IF(O10,RANK(O10,$O$7:$O$11,1)," ")</f>
        <v xml:space="preserve"> </v>
      </c>
      <c r="J10" s="184" t="str">
        <f>IF(P10,RANK(P10,$P$7:$P$11,1)," ")</f>
        <v xml:space="preserve"> </v>
      </c>
      <c r="K10" s="184" t="str">
        <f>IF(Q10,RANK(Q10,$Q$7:$Q$11,1)," ")</f>
        <v xml:space="preserve"> </v>
      </c>
      <c r="L10" s="184" t="str">
        <f>IF(R10,RANK(R10,$R$7:$R$11,1)," ")</f>
        <v xml:space="preserve"> </v>
      </c>
      <c r="M10" s="184" t="str">
        <f>IF(S10,RANK(S10,$S$7:$S$11,1)," ")</f>
        <v xml:space="preserve"> </v>
      </c>
      <c r="N10" s="458">
        <v>363</v>
      </c>
      <c r="O10" s="458"/>
      <c r="P10" s="458"/>
      <c r="Q10" s="458"/>
      <c r="R10" s="458"/>
      <c r="S10" s="459"/>
    </row>
    <row r="11" spans="1:19" ht="18" customHeight="1">
      <c r="A11" s="180"/>
      <c r="B11" s="181" t="s">
        <v>14</v>
      </c>
      <c r="C11" s="465" t="s">
        <v>192</v>
      </c>
      <c r="D11" s="466">
        <v>1</v>
      </c>
      <c r="E11" s="183">
        <f>IF(H11=1,8,IF(H11=2,6,IF(H11=3,4,IF(H11=4,2,IF(H11=5,0)))))+IF(I11=1,8,IF(I11=2,6,IF(I11=3,4,IF(I11=4,2,IF(I11=5,0)))))+IF(J11=1,8,IF(J11=2,6,IF(J11=3,4,IF(J11=4,2,IF(J11=5,0)))))+IF(K11=1,8,IF(K11=2,6,IF(K11=3,4,IF(K11=4,2,IF(K11=5,0)))))+IF(L11=1,8,IF(L11=2,6,IF(L11=3,4,IF(L11=4,2,IF(L11=5,0)))))+IF(M11=1,8,IF(M11=2,6,IF(M11=3,4,IF(M11=4,2,IF(M11=5,0)))))</f>
        <v>0</v>
      </c>
      <c r="F11" s="184">
        <f>SUM(N11:S11)</f>
        <v>411</v>
      </c>
      <c r="G11" s="196">
        <f>F11/('Info Turnier'!D14*SUM('Info Turnier'!B4:B9))</f>
        <v>34.25</v>
      </c>
      <c r="H11" s="184">
        <f>IF(N11,RANK(N11,$N$7:$N$11,1)," ")</f>
        <v>5</v>
      </c>
      <c r="I11" s="184" t="str">
        <f>IF(O11,RANK(O11,$O$7:$O$11,1)," ")</f>
        <v xml:space="preserve"> </v>
      </c>
      <c r="J11" s="184" t="str">
        <f>IF(P11,RANK(P11,$P$7:$P$11,1)," ")</f>
        <v xml:space="preserve"> </v>
      </c>
      <c r="K11" s="184" t="str">
        <f>IF(Q11,RANK(Q11,$Q$7:$Q$11,1)," ")</f>
        <v xml:space="preserve"> </v>
      </c>
      <c r="L11" s="184" t="str">
        <f>IF(R11,RANK(R11,$R$7:$R$11,1)," ")</f>
        <v xml:space="preserve"> </v>
      </c>
      <c r="M11" s="184" t="str">
        <f>IF(S11,RANK(S11,$S$7:$S$11,1)," ")</f>
        <v xml:space="preserve"> </v>
      </c>
      <c r="N11" s="458">
        <v>411</v>
      </c>
      <c r="O11" s="458"/>
      <c r="P11" s="458"/>
      <c r="Q11" s="458"/>
      <c r="R11" s="458"/>
      <c r="S11" s="459"/>
    </row>
    <row r="12" spans="1:19" ht="18" customHeight="1">
      <c r="A12" s="180"/>
      <c r="B12" s="181"/>
      <c r="C12" s="182"/>
      <c r="D12" s="183"/>
      <c r="E12" s="183"/>
      <c r="F12" s="184"/>
      <c r="G12" s="196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305"/>
    </row>
    <row r="13" spans="1:19" ht="7.5" customHeight="1" thickBot="1">
      <c r="A13" s="186"/>
      <c r="B13" s="187"/>
      <c r="C13" s="188"/>
      <c r="D13" s="189"/>
      <c r="E13" s="189"/>
      <c r="F13" s="190"/>
      <c r="G13" s="185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307"/>
    </row>
    <row r="18" spans="7:7">
      <c r="G18" s="317"/>
    </row>
  </sheetData>
  <sortState ref="C7:S12">
    <sortCondition descending="1" ref="E7"/>
    <sortCondition ref="F7"/>
  </sortState>
  <mergeCells count="1">
    <mergeCell ref="B1:S1"/>
  </mergeCells>
  <phoneticPr fontId="13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Tabelle12">
    <pageSetUpPr fitToPage="1"/>
  </sheetPr>
  <dimension ref="A1:W97"/>
  <sheetViews>
    <sheetView topLeftCell="A21" workbookViewId="0">
      <selection activeCell="F31" sqref="F31"/>
    </sheetView>
  </sheetViews>
  <sheetFormatPr baseColWidth="10" defaultRowHeight="12.75"/>
  <cols>
    <col min="1" max="1" width="4" bestFit="1" customWidth="1"/>
    <col min="2" max="2" width="0.28515625" customWidth="1"/>
    <col min="3" max="3" width="20.7109375" customWidth="1"/>
    <col min="4" max="4" width="6.7109375" customWidth="1"/>
    <col min="5" max="5" width="5.140625" bestFit="1" customWidth="1"/>
    <col min="6" max="6" width="8.42578125" customWidth="1"/>
    <col min="7" max="8" width="7.7109375" style="223" customWidth="1"/>
    <col min="9" max="10" width="7.7109375" customWidth="1"/>
    <col min="11" max="11" width="0.5703125" customWidth="1"/>
    <col min="12" max="12" width="5.7109375" customWidth="1"/>
    <col min="13" max="13" width="5.7109375" hidden="1" customWidth="1"/>
    <col min="14" max="14" width="5.7109375" customWidth="1"/>
    <col min="15" max="15" width="5.7109375" hidden="1" customWidth="1"/>
    <col min="16" max="16" width="5.7109375" customWidth="1"/>
    <col min="17" max="17" width="5.7109375" hidden="1" customWidth="1"/>
    <col min="18" max="18" width="5.7109375" customWidth="1"/>
    <col min="19" max="19" width="5.7109375" hidden="1" customWidth="1"/>
    <col min="20" max="20" width="5.7109375" customWidth="1"/>
    <col min="21" max="22" width="5.7109375" hidden="1" customWidth="1"/>
    <col min="23" max="23" width="12" hidden="1" customWidth="1"/>
  </cols>
  <sheetData>
    <row r="1" spans="1:23" ht="39" customHeight="1">
      <c r="A1" s="199" t="str">
        <f>'7'!B1</f>
        <v>Bezirksliga Staffel 2</v>
      </c>
      <c r="B1" s="200"/>
      <c r="C1" s="200"/>
      <c r="D1" s="200"/>
      <c r="E1" s="200"/>
      <c r="F1" s="200"/>
      <c r="G1" s="201"/>
      <c r="H1" s="201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2"/>
      <c r="W1" s="200"/>
    </row>
    <row r="2" spans="1:23" ht="19.5" customHeight="1" thickBot="1">
      <c r="A2" s="203" t="str">
        <f>'7'!B2</f>
        <v>Tabelle nach dem 1. Spieltag</v>
      </c>
      <c r="B2" s="204"/>
      <c r="C2" s="204"/>
      <c r="D2" s="204"/>
      <c r="E2" s="204"/>
      <c r="F2" s="204"/>
      <c r="G2" s="205"/>
      <c r="H2" s="205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6"/>
      <c r="W2" s="344"/>
    </row>
    <row r="3" spans="1:23" ht="17.25" customHeight="1" thickBot="1">
      <c r="A3" s="224"/>
      <c r="B3" s="225"/>
      <c r="C3" s="207" t="s">
        <v>23</v>
      </c>
      <c r="D3" s="207" t="s">
        <v>90</v>
      </c>
      <c r="E3" s="208" t="s">
        <v>91</v>
      </c>
      <c r="F3" s="209" t="s">
        <v>92</v>
      </c>
      <c r="G3" s="210" t="s">
        <v>1</v>
      </c>
      <c r="H3" s="256"/>
      <c r="I3" s="268" t="s">
        <v>96</v>
      </c>
      <c r="J3" s="211" t="s">
        <v>106</v>
      </c>
      <c r="K3" s="212"/>
      <c r="L3" s="213" t="s">
        <v>226</v>
      </c>
      <c r="M3" s="213"/>
      <c r="N3" s="208" t="s">
        <v>227</v>
      </c>
      <c r="O3" s="208"/>
      <c r="P3" s="208" t="s">
        <v>228</v>
      </c>
      <c r="Q3" s="208"/>
      <c r="R3" s="208" t="s">
        <v>229</v>
      </c>
      <c r="S3" s="208"/>
      <c r="T3" s="208" t="s">
        <v>228</v>
      </c>
      <c r="U3" s="211"/>
      <c r="V3" s="214"/>
      <c r="W3" s="345"/>
    </row>
    <row r="4" spans="1:23" ht="13.5" hidden="1" thickBot="1">
      <c r="A4" s="500"/>
      <c r="B4" s="226"/>
      <c r="C4" s="215"/>
      <c r="D4" s="215"/>
      <c r="E4" s="216"/>
      <c r="F4" s="217"/>
      <c r="G4" s="218"/>
      <c r="H4" s="257"/>
      <c r="I4" s="269"/>
      <c r="J4" s="219"/>
      <c r="K4" s="220"/>
      <c r="L4" s="221">
        <f>IF('Info Turnier'!B4,'Info Turnier'!B4,"")</f>
        <v>3</v>
      </c>
      <c r="M4" s="221"/>
      <c r="N4" s="216" t="str">
        <f>IF('Info Turnier'!B5,'Info Turnier'!B5,"")</f>
        <v/>
      </c>
      <c r="O4" s="216"/>
      <c r="P4" s="216" t="str">
        <f>IF('Info Turnier'!B6,'Info Turnier'!B6,"")</f>
        <v/>
      </c>
      <c r="Q4" s="216"/>
      <c r="R4" s="216" t="str">
        <f>IF('Info Turnier'!B7,'Info Turnier'!B7,"")</f>
        <v/>
      </c>
      <c r="S4" s="216"/>
      <c r="T4" s="216" t="str">
        <f>IF('Info Turnier'!B8,'Info Turnier'!B8,"")</f>
        <v/>
      </c>
      <c r="U4" s="216"/>
      <c r="V4" s="222" t="str">
        <f>IF('Info Turnier'!B9,'Info Turnier'!B9,"")</f>
        <v/>
      </c>
      <c r="W4" s="221"/>
    </row>
    <row r="5" spans="1:23" ht="17.25" customHeight="1" thickBot="1">
      <c r="A5" s="498">
        <v>1</v>
      </c>
      <c r="B5" s="227"/>
      <c r="C5" s="474" t="s">
        <v>265</v>
      </c>
      <c r="D5" s="452">
        <v>50935</v>
      </c>
      <c r="E5" s="228" t="s">
        <v>219</v>
      </c>
      <c r="F5" s="228">
        <f t="shared" ref="F5:F36" si="0">COUNT(L5,N5,P5,R5,T5,V5)</f>
        <v>1</v>
      </c>
      <c r="G5" s="266">
        <f t="shared" ref="G5:G36" si="1">IF(SUM(L5,N5,P5,R5,T5,V5)&gt;1,SUM(L5,N5,P5,R5,T5,V5),"")</f>
        <v>81</v>
      </c>
      <c r="H5" s="258">
        <f t="shared" ref="H5:H36" si="2">IF(SUM(L5,N5,P5,R5,T5,V5)&gt;1,(SUM(L5,N5,P5,R5,T5,V5)/SUM(M5,O5,Q5,S5,U5,W5)),"")</f>
        <v>27</v>
      </c>
      <c r="I5" s="270">
        <f t="shared" ref="I5:I11" si="3">IF(SUM(L5,T5,V5)&gt;1,(SUM(L5,T5,V5)/SUM(M5,U5,W5)),"")</f>
        <v>27</v>
      </c>
      <c r="J5" s="230" t="str">
        <f t="shared" ref="J5:J11" si="4">IF(SUM(N5,P5,R5)&gt;1,(SUM(N5,P5,R5)/SUM(O5,Q5,S5)),"")</f>
        <v/>
      </c>
      <c r="K5" s="527"/>
      <c r="L5" s="228">
        <v>81</v>
      </c>
      <c r="M5" s="231">
        <f t="shared" ref="M5:M11" si="5">IF(L5,$L$4,"")</f>
        <v>3</v>
      </c>
      <c r="N5" s="228"/>
      <c r="O5" s="232" t="str">
        <f t="shared" ref="O5:O11" si="6">IF(N5,$N$4,"")</f>
        <v/>
      </c>
      <c r="P5" s="228"/>
      <c r="Q5" s="232" t="str">
        <f t="shared" ref="Q5:Q11" si="7">IF(P5,$P$4,"")</f>
        <v/>
      </c>
      <c r="R5" s="228"/>
      <c r="S5" s="232" t="str">
        <f t="shared" ref="S5:S11" si="8">IF(R5,$R$4,"")</f>
        <v/>
      </c>
      <c r="T5" s="228"/>
      <c r="U5" s="233" t="str">
        <f t="shared" ref="U5:U36" si="9">IF(T5,$T$4,"")</f>
        <v/>
      </c>
      <c r="V5" s="348"/>
      <c r="W5" s="346" t="str">
        <f t="shared" ref="W5:W36" si="10">IF(V5,$V$4,"")</f>
        <v/>
      </c>
    </row>
    <row r="6" spans="1:23" ht="17.25" customHeight="1" thickBot="1">
      <c r="A6" s="501">
        <v>2</v>
      </c>
      <c r="B6" s="235"/>
      <c r="C6" s="474" t="s">
        <v>266</v>
      </c>
      <c r="D6" s="452">
        <v>66205</v>
      </c>
      <c r="E6" s="228" t="s">
        <v>219</v>
      </c>
      <c r="F6" s="308">
        <f t="shared" si="0"/>
        <v>1</v>
      </c>
      <c r="G6" s="229">
        <f t="shared" si="1"/>
        <v>90</v>
      </c>
      <c r="H6" s="259">
        <f t="shared" si="2"/>
        <v>30</v>
      </c>
      <c r="I6" s="271">
        <f t="shared" si="3"/>
        <v>30</v>
      </c>
      <c r="J6" s="238" t="str">
        <f t="shared" si="4"/>
        <v/>
      </c>
      <c r="K6" s="239"/>
      <c r="L6" s="237">
        <v>90</v>
      </c>
      <c r="M6" s="241">
        <f t="shared" si="5"/>
        <v>3</v>
      </c>
      <c r="N6" s="237"/>
      <c r="O6" s="242" t="str">
        <f t="shared" si="6"/>
        <v/>
      </c>
      <c r="P6" s="248"/>
      <c r="Q6" s="242" t="str">
        <f t="shared" si="7"/>
        <v/>
      </c>
      <c r="R6" s="237"/>
      <c r="S6" s="242" t="str">
        <f t="shared" si="8"/>
        <v/>
      </c>
      <c r="T6" s="237"/>
      <c r="U6" s="243" t="str">
        <f t="shared" si="9"/>
        <v/>
      </c>
      <c r="V6" s="349"/>
      <c r="W6" s="347" t="str">
        <f t="shared" si="10"/>
        <v/>
      </c>
    </row>
    <row r="7" spans="1:23" ht="17.25" customHeight="1" thickBot="1">
      <c r="A7" s="501">
        <v>3</v>
      </c>
      <c r="B7" s="244"/>
      <c r="C7" s="474" t="s">
        <v>267</v>
      </c>
      <c r="D7" s="452">
        <v>5839</v>
      </c>
      <c r="E7" s="228" t="s">
        <v>219</v>
      </c>
      <c r="F7" s="237">
        <f t="shared" si="0"/>
        <v>1</v>
      </c>
      <c r="G7" s="229">
        <f t="shared" si="1"/>
        <v>92</v>
      </c>
      <c r="H7" s="259">
        <f t="shared" si="2"/>
        <v>30.666666666666668</v>
      </c>
      <c r="I7" s="271">
        <f t="shared" si="3"/>
        <v>30.666666666666668</v>
      </c>
      <c r="J7" s="238" t="str">
        <f t="shared" si="4"/>
        <v/>
      </c>
      <c r="K7" s="239"/>
      <c r="L7" s="248">
        <v>92</v>
      </c>
      <c r="M7" s="241">
        <f t="shared" si="5"/>
        <v>3</v>
      </c>
      <c r="N7" s="248"/>
      <c r="O7" s="242" t="str">
        <f t="shared" si="6"/>
        <v/>
      </c>
      <c r="P7" s="248"/>
      <c r="Q7" s="242" t="str">
        <f t="shared" si="7"/>
        <v/>
      </c>
      <c r="R7" s="248"/>
      <c r="S7" s="242" t="str">
        <f t="shared" si="8"/>
        <v/>
      </c>
      <c r="T7" s="248"/>
      <c r="U7" s="243" t="str">
        <f t="shared" si="9"/>
        <v/>
      </c>
      <c r="V7" s="349"/>
      <c r="W7" s="347" t="str">
        <f t="shared" si="10"/>
        <v/>
      </c>
    </row>
    <row r="8" spans="1:23" ht="17.25" customHeight="1" thickBot="1">
      <c r="A8" s="501">
        <v>4</v>
      </c>
      <c r="B8" s="244"/>
      <c r="C8" s="474" t="s">
        <v>263</v>
      </c>
      <c r="D8" s="452">
        <v>36659</v>
      </c>
      <c r="E8" s="228" t="s">
        <v>219</v>
      </c>
      <c r="F8" s="237">
        <f t="shared" si="0"/>
        <v>1</v>
      </c>
      <c r="G8" s="229">
        <f t="shared" si="1"/>
        <v>93</v>
      </c>
      <c r="H8" s="259">
        <f t="shared" si="2"/>
        <v>31</v>
      </c>
      <c r="I8" s="271">
        <f t="shared" si="3"/>
        <v>31</v>
      </c>
      <c r="J8" s="238" t="str">
        <f t="shared" si="4"/>
        <v/>
      </c>
      <c r="K8" s="239"/>
      <c r="L8" s="237">
        <v>93</v>
      </c>
      <c r="M8" s="241">
        <f t="shared" si="5"/>
        <v>3</v>
      </c>
      <c r="N8" s="237"/>
      <c r="O8" s="242" t="str">
        <f t="shared" si="6"/>
        <v/>
      </c>
      <c r="P8" s="237"/>
      <c r="Q8" s="242" t="str">
        <f t="shared" si="7"/>
        <v/>
      </c>
      <c r="R8" s="248"/>
      <c r="S8" s="242" t="str">
        <f t="shared" si="8"/>
        <v/>
      </c>
      <c r="T8" s="248"/>
      <c r="U8" s="243" t="str">
        <f t="shared" si="9"/>
        <v/>
      </c>
      <c r="V8" s="349"/>
      <c r="W8" s="347" t="str">
        <f t="shared" si="10"/>
        <v/>
      </c>
    </row>
    <row r="9" spans="1:23" ht="17.25" customHeight="1" thickBot="1">
      <c r="A9" s="501">
        <v>5</v>
      </c>
      <c r="B9" s="244"/>
      <c r="C9" s="474" t="s">
        <v>262</v>
      </c>
      <c r="D9" s="452">
        <v>29061</v>
      </c>
      <c r="E9" s="228" t="s">
        <v>219</v>
      </c>
      <c r="F9" s="351">
        <f t="shared" si="0"/>
        <v>1</v>
      </c>
      <c r="G9" s="229">
        <f t="shared" si="1"/>
        <v>94</v>
      </c>
      <c r="H9" s="259">
        <f t="shared" si="2"/>
        <v>31.333333333333332</v>
      </c>
      <c r="I9" s="271">
        <f t="shared" si="3"/>
        <v>31.333333333333332</v>
      </c>
      <c r="J9" s="238" t="str">
        <f t="shared" si="4"/>
        <v/>
      </c>
      <c r="K9" s="239"/>
      <c r="L9" s="237">
        <v>94</v>
      </c>
      <c r="M9" s="241">
        <f t="shared" si="5"/>
        <v>3</v>
      </c>
      <c r="N9" s="237"/>
      <c r="O9" s="242" t="str">
        <f t="shared" si="6"/>
        <v/>
      </c>
      <c r="P9" s="237"/>
      <c r="Q9" s="352" t="str">
        <f t="shared" si="7"/>
        <v/>
      </c>
      <c r="R9" s="248"/>
      <c r="S9" s="352" t="str">
        <f t="shared" si="8"/>
        <v/>
      </c>
      <c r="T9" s="248"/>
      <c r="U9" s="243" t="str">
        <f t="shared" si="9"/>
        <v/>
      </c>
      <c r="V9" s="349"/>
      <c r="W9" s="347" t="str">
        <f t="shared" si="10"/>
        <v/>
      </c>
    </row>
    <row r="10" spans="1:23" ht="17.25" customHeight="1" thickBot="1">
      <c r="A10" s="501">
        <v>6</v>
      </c>
      <c r="B10" s="235"/>
      <c r="C10" s="474" t="s">
        <v>268</v>
      </c>
      <c r="D10" s="452">
        <v>26414</v>
      </c>
      <c r="E10" s="228" t="s">
        <v>219</v>
      </c>
      <c r="F10" s="237">
        <f t="shared" si="0"/>
        <v>1</v>
      </c>
      <c r="G10" s="229">
        <f t="shared" si="1"/>
        <v>96</v>
      </c>
      <c r="H10" s="259">
        <f t="shared" si="2"/>
        <v>32</v>
      </c>
      <c r="I10" s="271">
        <f t="shared" si="3"/>
        <v>32</v>
      </c>
      <c r="J10" s="238" t="str">
        <f t="shared" si="4"/>
        <v/>
      </c>
      <c r="K10" s="246"/>
      <c r="L10" s="237">
        <v>96</v>
      </c>
      <c r="M10" s="241">
        <f t="shared" si="5"/>
        <v>3</v>
      </c>
      <c r="N10" s="237"/>
      <c r="O10" s="242" t="str">
        <f t="shared" si="6"/>
        <v/>
      </c>
      <c r="P10" s="237"/>
      <c r="Q10" s="242" t="str">
        <f t="shared" si="7"/>
        <v/>
      </c>
      <c r="R10" s="237"/>
      <c r="S10" s="242" t="str">
        <f t="shared" si="8"/>
        <v/>
      </c>
      <c r="T10" s="237"/>
      <c r="U10" s="243" t="str">
        <f t="shared" si="9"/>
        <v/>
      </c>
      <c r="V10" s="349"/>
      <c r="W10" s="347" t="str">
        <f t="shared" si="10"/>
        <v/>
      </c>
    </row>
    <row r="11" spans="1:23" ht="17.25" customHeight="1" thickBot="1">
      <c r="A11" s="501">
        <v>7</v>
      </c>
      <c r="B11" s="244"/>
      <c r="C11" s="474" t="s">
        <v>264</v>
      </c>
      <c r="D11" s="452">
        <v>36658</v>
      </c>
      <c r="E11" s="228" t="s">
        <v>219</v>
      </c>
      <c r="F11" s="237">
        <f t="shared" si="0"/>
        <v>1</v>
      </c>
      <c r="G11" s="229">
        <f t="shared" si="1"/>
        <v>97</v>
      </c>
      <c r="H11" s="259">
        <f t="shared" si="2"/>
        <v>32.333333333333336</v>
      </c>
      <c r="I11" s="271">
        <f t="shared" si="3"/>
        <v>32.333333333333336</v>
      </c>
      <c r="J11" s="238" t="str">
        <f t="shared" si="4"/>
        <v/>
      </c>
      <c r="K11" s="239"/>
      <c r="L11" s="237">
        <v>97</v>
      </c>
      <c r="M11" s="241">
        <f t="shared" si="5"/>
        <v>3</v>
      </c>
      <c r="N11" s="237"/>
      <c r="O11" s="242" t="str">
        <f t="shared" si="6"/>
        <v/>
      </c>
      <c r="P11" s="237"/>
      <c r="Q11" s="242" t="str">
        <f t="shared" si="7"/>
        <v/>
      </c>
      <c r="R11" s="237"/>
      <c r="S11" s="242" t="str">
        <f t="shared" si="8"/>
        <v/>
      </c>
      <c r="T11" s="237"/>
      <c r="U11" s="243" t="str">
        <f t="shared" si="9"/>
        <v/>
      </c>
      <c r="V11" s="349"/>
      <c r="W11" s="347" t="str">
        <f t="shared" si="10"/>
        <v/>
      </c>
    </row>
    <row r="12" spans="1:23" ht="17.25" customHeight="1" thickBot="1">
      <c r="A12" s="501">
        <v>8</v>
      </c>
      <c r="B12" s="244"/>
      <c r="C12" s="474" t="s">
        <v>230</v>
      </c>
      <c r="D12" s="452">
        <v>37750</v>
      </c>
      <c r="E12" s="228" t="s">
        <v>228</v>
      </c>
      <c r="F12" s="237">
        <f t="shared" si="0"/>
        <v>1</v>
      </c>
      <c r="G12" s="229">
        <f t="shared" si="1"/>
        <v>87</v>
      </c>
      <c r="H12" s="259" t="e">
        <f t="shared" si="2"/>
        <v>#DIV/0!</v>
      </c>
      <c r="I12" s="271"/>
      <c r="J12" s="238" t="str">
        <f t="shared" ref="J12:J34" si="11">IF(SUM(N12,R12,T12)&gt;1,(SUM(N12,R12,T12)/SUM(O12,S12,U12)),"")</f>
        <v/>
      </c>
      <c r="K12" s="246"/>
      <c r="L12" s="248">
        <v>87</v>
      </c>
      <c r="M12" s="241"/>
      <c r="N12" s="248"/>
      <c r="O12" s="242"/>
      <c r="P12" s="237"/>
      <c r="Q12" s="242"/>
      <c r="R12" s="237"/>
      <c r="S12" s="242"/>
      <c r="T12" s="237"/>
      <c r="U12" s="243" t="str">
        <f t="shared" si="9"/>
        <v/>
      </c>
      <c r="V12" s="349"/>
      <c r="W12" s="347" t="str">
        <f t="shared" si="10"/>
        <v/>
      </c>
    </row>
    <row r="13" spans="1:23" ht="17.25" customHeight="1" thickBot="1">
      <c r="A13" s="501">
        <v>9</v>
      </c>
      <c r="B13" s="235"/>
      <c r="C13" s="474" t="s">
        <v>231</v>
      </c>
      <c r="D13" s="452">
        <v>37136</v>
      </c>
      <c r="E13" s="228" t="s">
        <v>228</v>
      </c>
      <c r="F13" s="237">
        <f t="shared" si="0"/>
        <v>1</v>
      </c>
      <c r="G13" s="229">
        <f t="shared" si="1"/>
        <v>99</v>
      </c>
      <c r="H13" s="259" t="e">
        <f t="shared" si="2"/>
        <v>#DIV/0!</v>
      </c>
      <c r="I13" s="271" t="e">
        <f t="shared" ref="I13:I34" si="12">IF(SUM(L13,P13)&gt;1,(SUM(L13,P13)/SUM(M13,Q13)),"")</f>
        <v>#DIV/0!</v>
      </c>
      <c r="J13" s="238" t="str">
        <f t="shared" si="11"/>
        <v/>
      </c>
      <c r="K13" s="239"/>
      <c r="L13" s="237">
        <v>99</v>
      </c>
      <c r="M13" s="241"/>
      <c r="N13" s="237"/>
      <c r="O13" s="242"/>
      <c r="P13" s="237"/>
      <c r="Q13" s="242"/>
      <c r="R13" s="237"/>
      <c r="S13" s="242"/>
      <c r="T13" s="237"/>
      <c r="U13" s="243" t="str">
        <f t="shared" si="9"/>
        <v/>
      </c>
      <c r="V13" s="349"/>
      <c r="W13" s="347" t="str">
        <f t="shared" si="10"/>
        <v/>
      </c>
    </row>
    <row r="14" spans="1:23" ht="17.25" customHeight="1" thickBot="1">
      <c r="A14" s="501">
        <v>10</v>
      </c>
      <c r="B14" s="244"/>
      <c r="C14" s="474" t="s">
        <v>232</v>
      </c>
      <c r="D14" s="452">
        <v>37325</v>
      </c>
      <c r="E14" s="228" t="s">
        <v>228</v>
      </c>
      <c r="F14" s="237">
        <f t="shared" si="0"/>
        <v>1</v>
      </c>
      <c r="G14" s="229">
        <f t="shared" si="1"/>
        <v>89</v>
      </c>
      <c r="H14" s="259" t="e">
        <f t="shared" si="2"/>
        <v>#DIV/0!</v>
      </c>
      <c r="I14" s="271" t="e">
        <f t="shared" si="12"/>
        <v>#DIV/0!</v>
      </c>
      <c r="J14" s="238" t="str">
        <f t="shared" si="11"/>
        <v/>
      </c>
      <c r="K14" s="239"/>
      <c r="L14" s="237">
        <v>89</v>
      </c>
      <c r="M14" s="241"/>
      <c r="N14" s="237"/>
      <c r="O14" s="242"/>
      <c r="P14" s="248"/>
      <c r="Q14" s="242"/>
      <c r="R14" s="237"/>
      <c r="S14" s="242"/>
      <c r="T14" s="237"/>
      <c r="U14" s="243" t="str">
        <f t="shared" si="9"/>
        <v/>
      </c>
      <c r="V14" s="349"/>
      <c r="W14" s="347" t="str">
        <f t="shared" si="10"/>
        <v/>
      </c>
    </row>
    <row r="15" spans="1:23" ht="17.25" customHeight="1" thickBot="1">
      <c r="A15" s="501">
        <v>11</v>
      </c>
      <c r="B15" s="244"/>
      <c r="C15" s="474" t="s">
        <v>233</v>
      </c>
      <c r="D15" s="452">
        <v>38641</v>
      </c>
      <c r="E15" s="228" t="s">
        <v>228</v>
      </c>
      <c r="F15" s="237">
        <f t="shared" si="0"/>
        <v>1</v>
      </c>
      <c r="G15" s="229">
        <f t="shared" si="1"/>
        <v>105</v>
      </c>
      <c r="H15" s="259" t="e">
        <f t="shared" si="2"/>
        <v>#DIV/0!</v>
      </c>
      <c r="I15" s="271" t="e">
        <f t="shared" si="12"/>
        <v>#DIV/0!</v>
      </c>
      <c r="J15" s="238" t="str">
        <f t="shared" si="11"/>
        <v/>
      </c>
      <c r="K15" s="239"/>
      <c r="L15" s="237">
        <v>105</v>
      </c>
      <c r="M15" s="241"/>
      <c r="N15" s="237"/>
      <c r="O15" s="242"/>
      <c r="P15" s="237"/>
      <c r="Q15" s="242"/>
      <c r="R15" s="237"/>
      <c r="S15" s="242"/>
      <c r="T15" s="237"/>
      <c r="U15" s="243" t="str">
        <f t="shared" si="9"/>
        <v/>
      </c>
      <c r="V15" s="349"/>
      <c r="W15" s="347" t="str">
        <f t="shared" si="10"/>
        <v/>
      </c>
    </row>
    <row r="16" spans="1:23" ht="17.25" customHeight="1" thickBot="1">
      <c r="A16" s="501">
        <v>12</v>
      </c>
      <c r="B16" s="244"/>
      <c r="C16" s="515" t="s">
        <v>234</v>
      </c>
      <c r="D16" s="513">
        <v>30377</v>
      </c>
      <c r="E16" s="228" t="s">
        <v>228</v>
      </c>
      <c r="F16" s="237">
        <f t="shared" si="0"/>
        <v>1</v>
      </c>
      <c r="G16" s="229">
        <f t="shared" si="1"/>
        <v>97</v>
      </c>
      <c r="H16" s="259" t="e">
        <f t="shared" si="2"/>
        <v>#DIV/0!</v>
      </c>
      <c r="I16" s="271" t="e">
        <f t="shared" si="12"/>
        <v>#DIV/0!</v>
      </c>
      <c r="J16" s="238" t="str">
        <f t="shared" si="11"/>
        <v/>
      </c>
      <c r="K16" s="239"/>
      <c r="L16" s="237">
        <v>97</v>
      </c>
      <c r="M16" s="241"/>
      <c r="N16" s="237"/>
      <c r="O16" s="242"/>
      <c r="P16" s="237"/>
      <c r="Q16" s="242"/>
      <c r="R16" s="237"/>
      <c r="S16" s="242"/>
      <c r="T16" s="237"/>
      <c r="U16" s="243" t="str">
        <f t="shared" si="9"/>
        <v/>
      </c>
      <c r="V16" s="349"/>
      <c r="W16" s="347" t="str">
        <f t="shared" si="10"/>
        <v/>
      </c>
    </row>
    <row r="17" spans="1:23" ht="17.25" customHeight="1" thickBot="1">
      <c r="A17" s="501">
        <v>13</v>
      </c>
      <c r="B17" s="244"/>
      <c r="C17" s="515" t="s">
        <v>235</v>
      </c>
      <c r="D17" s="518">
        <v>3602</v>
      </c>
      <c r="E17" s="228" t="s">
        <v>228</v>
      </c>
      <c r="F17" s="237">
        <f t="shared" si="0"/>
        <v>1</v>
      </c>
      <c r="G17" s="229">
        <f t="shared" si="1"/>
        <v>92</v>
      </c>
      <c r="H17" s="259" t="e">
        <f t="shared" si="2"/>
        <v>#DIV/0!</v>
      </c>
      <c r="I17" s="271" t="e">
        <f t="shared" si="12"/>
        <v>#DIV/0!</v>
      </c>
      <c r="J17" s="238" t="str">
        <f t="shared" si="11"/>
        <v/>
      </c>
      <c r="K17" s="239"/>
      <c r="L17" s="237">
        <v>92</v>
      </c>
      <c r="M17" s="241"/>
      <c r="N17" s="237"/>
      <c r="O17" s="242"/>
      <c r="P17" s="237"/>
      <c r="Q17" s="242"/>
      <c r="R17" s="237"/>
      <c r="S17" s="242"/>
      <c r="T17" s="237"/>
      <c r="U17" s="243" t="str">
        <f t="shared" si="9"/>
        <v/>
      </c>
      <c r="V17" s="349"/>
      <c r="W17" s="347" t="str">
        <f t="shared" si="10"/>
        <v/>
      </c>
    </row>
    <row r="18" spans="1:23" ht="17.25" customHeight="1" thickBot="1">
      <c r="A18" s="501">
        <v>14</v>
      </c>
      <c r="B18" s="244"/>
      <c r="C18" s="515" t="s">
        <v>236</v>
      </c>
      <c r="D18" s="452">
        <v>37834</v>
      </c>
      <c r="E18" s="228" t="s">
        <v>228</v>
      </c>
      <c r="F18" s="237">
        <f t="shared" si="0"/>
        <v>1</v>
      </c>
      <c r="G18" s="229">
        <f t="shared" si="1"/>
        <v>92</v>
      </c>
      <c r="H18" s="259" t="e">
        <f t="shared" si="2"/>
        <v>#DIV/0!</v>
      </c>
      <c r="I18" s="271" t="e">
        <f t="shared" si="12"/>
        <v>#DIV/0!</v>
      </c>
      <c r="J18" s="238" t="str">
        <f t="shared" si="11"/>
        <v/>
      </c>
      <c r="K18" s="239"/>
      <c r="L18" s="237">
        <v>92</v>
      </c>
      <c r="M18" s="241"/>
      <c r="N18" s="237"/>
      <c r="O18" s="242"/>
      <c r="P18" s="237"/>
      <c r="Q18" s="242"/>
      <c r="R18" s="237"/>
      <c r="S18" s="242"/>
      <c r="T18" s="237"/>
      <c r="U18" s="243" t="str">
        <f t="shared" si="9"/>
        <v/>
      </c>
      <c r="V18" s="349"/>
      <c r="W18" s="347" t="str">
        <f t="shared" si="10"/>
        <v/>
      </c>
    </row>
    <row r="19" spans="1:23" ht="17.25" customHeight="1" thickBot="1">
      <c r="A19" s="501">
        <v>15</v>
      </c>
      <c r="B19" s="244"/>
      <c r="C19" s="511" t="s">
        <v>237</v>
      </c>
      <c r="D19" s="450">
        <v>48942</v>
      </c>
      <c r="E19" s="228" t="s">
        <v>228</v>
      </c>
      <c r="F19" s="237">
        <f t="shared" si="0"/>
        <v>1</v>
      </c>
      <c r="G19" s="229">
        <f t="shared" si="1"/>
        <v>92</v>
      </c>
      <c r="H19" s="259" t="e">
        <f t="shared" si="2"/>
        <v>#DIV/0!</v>
      </c>
      <c r="I19" s="271" t="e">
        <f t="shared" si="12"/>
        <v>#DIV/0!</v>
      </c>
      <c r="J19" s="238" t="str">
        <f t="shared" si="11"/>
        <v/>
      </c>
      <c r="K19" s="239"/>
      <c r="L19" s="237">
        <v>92</v>
      </c>
      <c r="M19" s="241"/>
      <c r="N19" s="237"/>
      <c r="O19" s="242"/>
      <c r="P19" s="237"/>
      <c r="Q19" s="242"/>
      <c r="R19" s="237"/>
      <c r="S19" s="242"/>
      <c r="T19" s="237"/>
      <c r="U19" s="243" t="str">
        <f t="shared" si="9"/>
        <v/>
      </c>
      <c r="V19" s="349"/>
      <c r="W19" s="347" t="str">
        <f t="shared" si="10"/>
        <v/>
      </c>
    </row>
    <row r="20" spans="1:23" ht="17.25" customHeight="1" thickBot="1">
      <c r="A20" s="501">
        <v>16</v>
      </c>
      <c r="B20" s="244"/>
      <c r="C20" s="474" t="s">
        <v>238</v>
      </c>
      <c r="D20" s="452">
        <v>36394</v>
      </c>
      <c r="E20" s="228" t="s">
        <v>228</v>
      </c>
      <c r="F20" s="237">
        <f t="shared" si="0"/>
        <v>1</v>
      </c>
      <c r="G20" s="229">
        <f t="shared" si="1"/>
        <v>95</v>
      </c>
      <c r="H20" s="259" t="e">
        <f t="shared" si="2"/>
        <v>#DIV/0!</v>
      </c>
      <c r="I20" s="271" t="e">
        <f t="shared" si="12"/>
        <v>#DIV/0!</v>
      </c>
      <c r="J20" s="238" t="str">
        <f t="shared" si="11"/>
        <v/>
      </c>
      <c r="K20" s="239"/>
      <c r="L20" s="237">
        <v>95</v>
      </c>
      <c r="M20" s="241"/>
      <c r="N20" s="237"/>
      <c r="O20" s="242"/>
      <c r="P20" s="237"/>
      <c r="Q20" s="242"/>
      <c r="R20" s="237"/>
      <c r="S20" s="242"/>
      <c r="T20" s="237"/>
      <c r="U20" s="243" t="str">
        <f t="shared" si="9"/>
        <v/>
      </c>
      <c r="V20" s="349"/>
      <c r="W20" s="347" t="str">
        <f t="shared" si="10"/>
        <v/>
      </c>
    </row>
    <row r="21" spans="1:23" ht="17.25" customHeight="1" thickBot="1">
      <c r="A21" s="501">
        <v>17</v>
      </c>
      <c r="B21" s="244"/>
      <c r="C21" s="474" t="s">
        <v>239</v>
      </c>
      <c r="D21" s="452">
        <v>196</v>
      </c>
      <c r="E21" s="228" t="s">
        <v>228</v>
      </c>
      <c r="F21" s="237">
        <f t="shared" si="0"/>
        <v>1</v>
      </c>
      <c r="G21" s="229">
        <f t="shared" si="1"/>
        <v>81</v>
      </c>
      <c r="H21" s="259" t="e">
        <f t="shared" si="2"/>
        <v>#DIV/0!</v>
      </c>
      <c r="I21" s="271" t="e">
        <f t="shared" si="12"/>
        <v>#DIV/0!</v>
      </c>
      <c r="J21" s="238" t="str">
        <f t="shared" si="11"/>
        <v/>
      </c>
      <c r="K21" s="239"/>
      <c r="L21" s="237">
        <v>81</v>
      </c>
      <c r="M21" s="241"/>
      <c r="N21" s="237"/>
      <c r="O21" s="242"/>
      <c r="P21" s="237"/>
      <c r="Q21" s="242"/>
      <c r="R21" s="237"/>
      <c r="S21" s="242"/>
      <c r="T21" s="237"/>
      <c r="U21" s="243" t="str">
        <f t="shared" si="9"/>
        <v/>
      </c>
      <c r="V21" s="349"/>
      <c r="W21" s="347" t="str">
        <f t="shared" si="10"/>
        <v/>
      </c>
    </row>
    <row r="22" spans="1:23" ht="17.25" customHeight="1" thickBot="1">
      <c r="A22" s="501">
        <v>18</v>
      </c>
      <c r="B22" s="235"/>
      <c r="C22" s="474" t="s">
        <v>240</v>
      </c>
      <c r="D22" s="452">
        <v>48944</v>
      </c>
      <c r="E22" s="228" t="s">
        <v>228</v>
      </c>
      <c r="F22" s="237">
        <f t="shared" si="0"/>
        <v>1</v>
      </c>
      <c r="G22" s="229">
        <f t="shared" si="1"/>
        <v>92</v>
      </c>
      <c r="H22" s="259" t="e">
        <f t="shared" si="2"/>
        <v>#DIV/0!</v>
      </c>
      <c r="I22" s="271" t="e">
        <f t="shared" si="12"/>
        <v>#DIV/0!</v>
      </c>
      <c r="J22" s="238" t="str">
        <f t="shared" si="11"/>
        <v/>
      </c>
      <c r="K22" s="239"/>
      <c r="L22" s="237">
        <v>92</v>
      </c>
      <c r="M22" s="241"/>
      <c r="N22" s="237"/>
      <c r="O22" s="242"/>
      <c r="P22" s="237"/>
      <c r="Q22" s="242"/>
      <c r="R22" s="237"/>
      <c r="S22" s="242"/>
      <c r="T22" s="237"/>
      <c r="U22" s="243" t="str">
        <f t="shared" si="9"/>
        <v/>
      </c>
      <c r="V22" s="349"/>
      <c r="W22" s="347" t="str">
        <f t="shared" si="10"/>
        <v/>
      </c>
    </row>
    <row r="23" spans="1:23" ht="17.25" customHeight="1" thickBot="1">
      <c r="A23" s="501">
        <v>19</v>
      </c>
      <c r="B23" s="244"/>
      <c r="C23" s="474" t="s">
        <v>241</v>
      </c>
      <c r="D23" s="452">
        <v>33192</v>
      </c>
      <c r="E23" s="228" t="s">
        <v>228</v>
      </c>
      <c r="F23" s="237">
        <f t="shared" si="0"/>
        <v>1</v>
      </c>
      <c r="G23" s="229">
        <f t="shared" si="1"/>
        <v>87</v>
      </c>
      <c r="H23" s="259" t="e">
        <f t="shared" si="2"/>
        <v>#DIV/0!</v>
      </c>
      <c r="I23" s="271" t="e">
        <f t="shared" si="12"/>
        <v>#DIV/0!</v>
      </c>
      <c r="J23" s="238" t="str">
        <f t="shared" si="11"/>
        <v/>
      </c>
      <c r="K23" s="239"/>
      <c r="L23" s="237">
        <v>87</v>
      </c>
      <c r="M23" s="241"/>
      <c r="N23" s="237"/>
      <c r="O23" s="242"/>
      <c r="P23" s="248"/>
      <c r="Q23" s="242"/>
      <c r="R23" s="237"/>
      <c r="S23" s="242"/>
      <c r="T23" s="237"/>
      <c r="U23" s="243" t="str">
        <f t="shared" si="9"/>
        <v/>
      </c>
      <c r="V23" s="349"/>
      <c r="W23" s="347" t="str">
        <f t="shared" si="10"/>
        <v/>
      </c>
    </row>
    <row r="24" spans="1:23" ht="17.25" customHeight="1">
      <c r="A24" s="501">
        <v>20</v>
      </c>
      <c r="B24" s="244"/>
      <c r="C24" s="515" t="s">
        <v>242</v>
      </c>
      <c r="D24" s="513">
        <v>66085</v>
      </c>
      <c r="E24" s="228" t="s">
        <v>228</v>
      </c>
      <c r="F24" s="237">
        <f t="shared" si="0"/>
        <v>1</v>
      </c>
      <c r="G24" s="229">
        <f t="shared" si="1"/>
        <v>97</v>
      </c>
      <c r="H24" s="259" t="e">
        <f t="shared" si="2"/>
        <v>#DIV/0!</v>
      </c>
      <c r="I24" s="271" t="e">
        <f t="shared" si="12"/>
        <v>#DIV/0!</v>
      </c>
      <c r="J24" s="238" t="str">
        <f t="shared" si="11"/>
        <v/>
      </c>
      <c r="K24" s="239"/>
      <c r="L24" s="248">
        <v>97</v>
      </c>
      <c r="M24" s="241"/>
      <c r="N24" s="248"/>
      <c r="O24" s="242"/>
      <c r="P24" s="237"/>
      <c r="Q24" s="242"/>
      <c r="R24" s="237"/>
      <c r="S24" s="242"/>
      <c r="T24" s="237"/>
      <c r="U24" s="243" t="str">
        <f t="shared" si="9"/>
        <v/>
      </c>
      <c r="V24" s="349"/>
      <c r="W24" s="347" t="str">
        <f t="shared" si="10"/>
        <v/>
      </c>
    </row>
    <row r="25" spans="1:23" ht="17.25" customHeight="1">
      <c r="A25" s="501">
        <v>21</v>
      </c>
      <c r="B25" s="244"/>
      <c r="C25" s="524" t="s">
        <v>243</v>
      </c>
      <c r="D25" s="526">
        <v>66793</v>
      </c>
      <c r="E25" s="237" t="s">
        <v>228</v>
      </c>
      <c r="F25" s="237">
        <f t="shared" si="0"/>
        <v>1</v>
      </c>
      <c r="G25" s="229">
        <f t="shared" si="1"/>
        <v>107</v>
      </c>
      <c r="H25" s="259" t="e">
        <f t="shared" si="2"/>
        <v>#DIV/0!</v>
      </c>
      <c r="I25" s="271" t="e">
        <f t="shared" si="12"/>
        <v>#DIV/0!</v>
      </c>
      <c r="J25" s="238" t="str">
        <f t="shared" si="11"/>
        <v/>
      </c>
      <c r="K25" s="239"/>
      <c r="L25" s="237">
        <v>107</v>
      </c>
      <c r="M25" s="241"/>
      <c r="N25" s="237"/>
      <c r="O25" s="242"/>
      <c r="P25" s="237"/>
      <c r="Q25" s="242"/>
      <c r="R25" s="237"/>
      <c r="S25" s="242"/>
      <c r="T25" s="237"/>
      <c r="U25" s="243" t="str">
        <f t="shared" si="9"/>
        <v/>
      </c>
      <c r="V25" s="349"/>
      <c r="W25" s="347" t="str">
        <f t="shared" si="10"/>
        <v/>
      </c>
    </row>
    <row r="26" spans="1:23" ht="17.25" customHeight="1">
      <c r="A26" s="501">
        <v>22</v>
      </c>
      <c r="B26" s="244"/>
      <c r="C26" s="474" t="s">
        <v>245</v>
      </c>
      <c r="D26" s="452">
        <v>48946</v>
      </c>
      <c r="E26" s="237" t="s">
        <v>228</v>
      </c>
      <c r="F26" s="237">
        <f t="shared" si="0"/>
        <v>1</v>
      </c>
      <c r="G26" s="229">
        <f t="shared" si="1"/>
        <v>85</v>
      </c>
      <c r="H26" s="259" t="e">
        <f t="shared" si="2"/>
        <v>#DIV/0!</v>
      </c>
      <c r="I26" s="271" t="e">
        <f t="shared" si="12"/>
        <v>#DIV/0!</v>
      </c>
      <c r="J26" s="238" t="str">
        <f t="shared" si="11"/>
        <v/>
      </c>
      <c r="K26" s="239"/>
      <c r="L26" s="237">
        <v>85</v>
      </c>
      <c r="M26" s="241"/>
      <c r="N26" s="237"/>
      <c r="O26" s="242"/>
      <c r="P26" s="237"/>
      <c r="Q26" s="242"/>
      <c r="R26" s="237"/>
      <c r="S26" s="242"/>
      <c r="T26" s="237"/>
      <c r="U26" s="243" t="str">
        <f t="shared" si="9"/>
        <v/>
      </c>
      <c r="V26" s="349"/>
      <c r="W26" s="347" t="str">
        <f t="shared" si="10"/>
        <v/>
      </c>
    </row>
    <row r="27" spans="1:23" ht="17.25" customHeight="1">
      <c r="A27" s="501">
        <v>23</v>
      </c>
      <c r="B27" s="244"/>
      <c r="C27" s="521" t="s">
        <v>246</v>
      </c>
      <c r="D27" s="518">
        <v>37751</v>
      </c>
      <c r="E27" s="237" t="s">
        <v>228</v>
      </c>
      <c r="F27" s="237">
        <f t="shared" si="0"/>
        <v>1</v>
      </c>
      <c r="G27" s="229">
        <f t="shared" si="1"/>
        <v>86</v>
      </c>
      <c r="H27" s="259" t="e">
        <f t="shared" si="2"/>
        <v>#DIV/0!</v>
      </c>
      <c r="I27" s="271" t="e">
        <f t="shared" si="12"/>
        <v>#DIV/0!</v>
      </c>
      <c r="J27" s="238" t="str">
        <f t="shared" si="11"/>
        <v/>
      </c>
      <c r="K27" s="239"/>
      <c r="L27" s="248">
        <v>86</v>
      </c>
      <c r="M27" s="241"/>
      <c r="N27" s="248"/>
      <c r="O27" s="242"/>
      <c r="P27" s="237"/>
      <c r="Q27" s="242"/>
      <c r="R27" s="237"/>
      <c r="S27" s="242"/>
      <c r="T27" s="237"/>
      <c r="U27" s="243" t="str">
        <f t="shared" si="9"/>
        <v/>
      </c>
      <c r="V27" s="349"/>
      <c r="W27" s="347" t="str">
        <f t="shared" si="10"/>
        <v/>
      </c>
    </row>
    <row r="28" spans="1:23" ht="17.25" customHeight="1">
      <c r="A28" s="501">
        <v>24</v>
      </c>
      <c r="B28" s="244"/>
      <c r="C28" s="521" t="s">
        <v>247</v>
      </c>
      <c r="D28" s="518">
        <v>37832</v>
      </c>
      <c r="E28" s="237" t="s">
        <v>228</v>
      </c>
      <c r="F28" s="237">
        <f t="shared" si="0"/>
        <v>1</v>
      </c>
      <c r="G28" s="229">
        <f t="shared" si="1"/>
        <v>86</v>
      </c>
      <c r="H28" s="259" t="e">
        <f t="shared" si="2"/>
        <v>#DIV/0!</v>
      </c>
      <c r="I28" s="271" t="e">
        <f t="shared" si="12"/>
        <v>#DIV/0!</v>
      </c>
      <c r="J28" s="238" t="str">
        <f t="shared" si="11"/>
        <v/>
      </c>
      <c r="K28" s="239"/>
      <c r="L28" s="237">
        <v>86</v>
      </c>
      <c r="M28" s="241"/>
      <c r="N28" s="237"/>
      <c r="O28" s="242"/>
      <c r="P28" s="248"/>
      <c r="Q28" s="242"/>
      <c r="R28" s="237"/>
      <c r="S28" s="242"/>
      <c r="T28" s="237"/>
      <c r="U28" s="243" t="str">
        <f t="shared" si="9"/>
        <v/>
      </c>
      <c r="V28" s="349"/>
      <c r="W28" s="347" t="str">
        <f t="shared" si="10"/>
        <v/>
      </c>
    </row>
    <row r="29" spans="1:23" ht="17.25" customHeight="1" thickBot="1">
      <c r="A29" s="501">
        <v>25</v>
      </c>
      <c r="B29" s="273"/>
      <c r="C29" s="521" t="s">
        <v>244</v>
      </c>
      <c r="D29" s="518">
        <v>66955</v>
      </c>
      <c r="E29" s="237" t="s">
        <v>228</v>
      </c>
      <c r="F29" s="263">
        <f t="shared" si="0"/>
        <v>1</v>
      </c>
      <c r="G29" s="264">
        <f t="shared" si="1"/>
        <v>128</v>
      </c>
      <c r="H29" s="265" t="e">
        <f t="shared" si="2"/>
        <v>#DIV/0!</v>
      </c>
      <c r="I29" s="274" t="e">
        <f t="shared" si="12"/>
        <v>#DIV/0!</v>
      </c>
      <c r="J29" s="275" t="str">
        <f t="shared" si="11"/>
        <v/>
      </c>
      <c r="K29" s="276"/>
      <c r="L29" s="263">
        <v>128</v>
      </c>
      <c r="M29" s="478"/>
      <c r="N29" s="263"/>
      <c r="O29" s="479"/>
      <c r="P29" s="263"/>
      <c r="Q29" s="479"/>
      <c r="R29" s="263"/>
      <c r="S29" s="479"/>
      <c r="T29" s="263"/>
      <c r="U29" s="243" t="str">
        <f t="shared" si="9"/>
        <v/>
      </c>
      <c r="V29" s="349"/>
      <c r="W29" s="347" t="str">
        <f t="shared" si="10"/>
        <v/>
      </c>
    </row>
    <row r="30" spans="1:23" ht="17.25" customHeight="1">
      <c r="A30" s="501">
        <v>26</v>
      </c>
      <c r="B30" s="499"/>
      <c r="C30" s="521" t="s">
        <v>248</v>
      </c>
      <c r="D30" s="518">
        <v>183</v>
      </c>
      <c r="E30" s="237" t="s">
        <v>226</v>
      </c>
      <c r="F30" s="503">
        <f t="shared" si="0"/>
        <v>1</v>
      </c>
      <c r="G30" s="504">
        <f t="shared" si="1"/>
        <v>77</v>
      </c>
      <c r="H30" s="505" t="e">
        <f t="shared" si="2"/>
        <v>#DIV/0!</v>
      </c>
      <c r="I30" s="506" t="e">
        <f t="shared" si="12"/>
        <v>#DIV/0!</v>
      </c>
      <c r="J30" s="507" t="str">
        <f t="shared" si="11"/>
        <v/>
      </c>
      <c r="K30" s="508"/>
      <c r="L30" s="503">
        <v>77</v>
      </c>
      <c r="M30" s="509"/>
      <c r="N30" s="503"/>
      <c r="O30" s="510"/>
      <c r="P30" s="503"/>
      <c r="Q30" s="510"/>
      <c r="R30" s="503"/>
      <c r="S30" s="510"/>
      <c r="T30" s="503"/>
      <c r="U30" s="243" t="str">
        <f t="shared" si="9"/>
        <v/>
      </c>
      <c r="V30" s="349"/>
      <c r="W30" s="347" t="str">
        <f t="shared" si="10"/>
        <v/>
      </c>
    </row>
    <row r="31" spans="1:23" ht="17.25" customHeight="1">
      <c r="A31" s="501">
        <v>27</v>
      </c>
      <c r="B31" s="490"/>
      <c r="C31" s="520" t="s">
        <v>249</v>
      </c>
      <c r="D31" s="47">
        <v>37466</v>
      </c>
      <c r="E31" s="237" t="s">
        <v>226</v>
      </c>
      <c r="F31" s="491">
        <f t="shared" si="0"/>
        <v>1</v>
      </c>
      <c r="G31" s="492">
        <f t="shared" si="1"/>
        <v>102</v>
      </c>
      <c r="H31" s="493" t="e">
        <f t="shared" si="2"/>
        <v>#DIV/0!</v>
      </c>
      <c r="I31" s="494" t="e">
        <f t="shared" si="12"/>
        <v>#DIV/0!</v>
      </c>
      <c r="J31" s="495" t="str">
        <f t="shared" si="11"/>
        <v/>
      </c>
      <c r="K31" s="528"/>
      <c r="L31" s="491">
        <v>102</v>
      </c>
      <c r="M31" s="496"/>
      <c r="N31" s="491"/>
      <c r="O31" s="497"/>
      <c r="P31" s="491"/>
      <c r="Q31" s="497"/>
      <c r="R31" s="491"/>
      <c r="S31" s="497"/>
      <c r="T31" s="491"/>
      <c r="U31" s="243" t="str">
        <f t="shared" si="9"/>
        <v/>
      </c>
      <c r="V31" s="349"/>
      <c r="W31" s="347" t="str">
        <f t="shared" si="10"/>
        <v/>
      </c>
    </row>
    <row r="32" spans="1:23" ht="17.25" customHeight="1">
      <c r="A32" s="501">
        <v>28</v>
      </c>
      <c r="B32" s="244"/>
      <c r="C32" s="520" t="s">
        <v>250</v>
      </c>
      <c r="D32" s="47">
        <v>66606</v>
      </c>
      <c r="E32" s="237" t="s">
        <v>226</v>
      </c>
      <c r="F32" s="237">
        <f t="shared" si="0"/>
        <v>1</v>
      </c>
      <c r="G32" s="229">
        <f t="shared" si="1"/>
        <v>88</v>
      </c>
      <c r="H32" s="259" t="e">
        <f t="shared" si="2"/>
        <v>#DIV/0!</v>
      </c>
      <c r="I32" s="271" t="e">
        <f t="shared" si="12"/>
        <v>#DIV/0!</v>
      </c>
      <c r="J32" s="238" t="str">
        <f t="shared" si="11"/>
        <v/>
      </c>
      <c r="K32" s="239"/>
      <c r="L32" s="237">
        <v>88</v>
      </c>
      <c r="M32" s="241"/>
      <c r="N32" s="237"/>
      <c r="O32" s="242"/>
      <c r="P32" s="237"/>
      <c r="Q32" s="242"/>
      <c r="R32" s="248"/>
      <c r="S32" s="242"/>
      <c r="T32" s="248"/>
      <c r="U32" s="243" t="str">
        <f t="shared" si="9"/>
        <v/>
      </c>
      <c r="V32" s="349"/>
      <c r="W32" s="347" t="str">
        <f t="shared" si="10"/>
        <v/>
      </c>
    </row>
    <row r="33" spans="1:23" ht="17.25" customHeight="1">
      <c r="A33" s="501">
        <v>29</v>
      </c>
      <c r="B33" s="244"/>
      <c r="C33" s="520" t="s">
        <v>251</v>
      </c>
      <c r="D33" s="47">
        <v>66167</v>
      </c>
      <c r="E33" s="237" t="s">
        <v>226</v>
      </c>
      <c r="F33" s="237">
        <f t="shared" si="0"/>
        <v>1</v>
      </c>
      <c r="G33" s="229">
        <f t="shared" si="1"/>
        <v>98</v>
      </c>
      <c r="H33" s="259" t="e">
        <f t="shared" si="2"/>
        <v>#DIV/0!</v>
      </c>
      <c r="I33" s="271" t="e">
        <f t="shared" si="12"/>
        <v>#DIV/0!</v>
      </c>
      <c r="J33" s="238" t="str">
        <f t="shared" si="11"/>
        <v/>
      </c>
      <c r="K33" s="239"/>
      <c r="L33" s="237">
        <v>98</v>
      </c>
      <c r="M33" s="241"/>
      <c r="N33" s="237"/>
      <c r="O33" s="242"/>
      <c r="P33" s="237"/>
      <c r="Q33" s="242"/>
      <c r="R33" s="237"/>
      <c r="S33" s="242"/>
      <c r="T33" s="237"/>
      <c r="U33" s="243" t="str">
        <f t="shared" si="9"/>
        <v/>
      </c>
      <c r="V33" s="349"/>
      <c r="W33" s="347" t="str">
        <f t="shared" si="10"/>
        <v/>
      </c>
    </row>
    <row r="34" spans="1:23" ht="17.25" customHeight="1">
      <c r="A34" s="501">
        <v>30</v>
      </c>
      <c r="B34" s="273"/>
      <c r="C34" s="520" t="s">
        <v>252</v>
      </c>
      <c r="D34">
        <v>66395</v>
      </c>
      <c r="E34" s="237" t="s">
        <v>226</v>
      </c>
      <c r="F34" s="263">
        <f t="shared" si="0"/>
        <v>1</v>
      </c>
      <c r="G34" s="264">
        <f t="shared" si="1"/>
        <v>87</v>
      </c>
      <c r="H34" s="265" t="e">
        <f t="shared" si="2"/>
        <v>#DIV/0!</v>
      </c>
      <c r="I34" s="274" t="e">
        <f t="shared" si="12"/>
        <v>#DIV/0!</v>
      </c>
      <c r="J34" s="275" t="str">
        <f t="shared" si="11"/>
        <v/>
      </c>
      <c r="K34" s="276"/>
      <c r="L34" s="263">
        <v>87</v>
      </c>
      <c r="M34" s="478"/>
      <c r="N34" s="263"/>
      <c r="O34" s="479"/>
      <c r="P34" s="263"/>
      <c r="Q34" s="479"/>
      <c r="R34" s="263"/>
      <c r="S34" s="479"/>
      <c r="T34" s="263"/>
      <c r="U34" s="243" t="str">
        <f t="shared" si="9"/>
        <v/>
      </c>
      <c r="V34" s="349"/>
      <c r="W34" s="347" t="str">
        <f t="shared" si="10"/>
        <v/>
      </c>
    </row>
    <row r="35" spans="1:23" ht="17.25" customHeight="1">
      <c r="A35" s="501">
        <v>31</v>
      </c>
      <c r="B35" s="480"/>
      <c r="C35" s="520" t="s">
        <v>253</v>
      </c>
      <c r="D35">
        <v>66481</v>
      </c>
      <c r="E35" s="481" t="s">
        <v>226</v>
      </c>
      <c r="F35" s="481">
        <f t="shared" si="0"/>
        <v>1</v>
      </c>
      <c r="G35" s="482">
        <f t="shared" si="1"/>
        <v>94</v>
      </c>
      <c r="H35" s="483" t="e">
        <f t="shared" si="2"/>
        <v>#DIV/0!</v>
      </c>
      <c r="I35" s="484" t="e">
        <f>IF(SUM(L35,T35,V35)&gt;1,(SUM(L35,T35,V35)/SUM(M35,U35,W35)),"")</f>
        <v>#DIV/0!</v>
      </c>
      <c r="J35" s="485" t="str">
        <f>IF(SUM(N35,P35,R35)&gt;1,(SUM(N35,P35,R35)/SUM(O35,Q35,S35)),"")</f>
        <v/>
      </c>
      <c r="K35" s="486"/>
      <c r="L35" s="481">
        <v>94</v>
      </c>
      <c r="M35" s="487"/>
      <c r="N35" s="481"/>
      <c r="O35" s="488"/>
      <c r="P35" s="481"/>
      <c r="Q35" s="488"/>
      <c r="R35" s="481"/>
      <c r="S35" s="488"/>
      <c r="T35" s="481"/>
      <c r="U35" s="243" t="str">
        <f t="shared" si="9"/>
        <v/>
      </c>
      <c r="V35" s="349"/>
      <c r="W35" s="347" t="str">
        <f t="shared" si="10"/>
        <v/>
      </c>
    </row>
    <row r="36" spans="1:23" ht="17.25" customHeight="1">
      <c r="A36" s="501">
        <v>32</v>
      </c>
      <c r="B36" s="244"/>
      <c r="C36" s="520" t="s">
        <v>254</v>
      </c>
      <c r="D36">
        <v>66946</v>
      </c>
      <c r="E36" s="237" t="s">
        <v>226</v>
      </c>
      <c r="F36" s="237">
        <f t="shared" si="0"/>
        <v>1</v>
      </c>
      <c r="G36" s="229">
        <f t="shared" si="1"/>
        <v>101</v>
      </c>
      <c r="H36" s="259" t="e">
        <f t="shared" si="2"/>
        <v>#DIV/0!</v>
      </c>
      <c r="I36" s="271" t="e">
        <f>IF(SUM(L36,T36,V36)&gt;1,(SUM(L36,T36,V36)/SUM(M36,U36,W36)),"")</f>
        <v>#DIV/0!</v>
      </c>
      <c r="J36" s="238" t="str">
        <f>IF(SUM(N36,P36,R36)&gt;1,(SUM(N36,P36,R36)/SUM(O36,Q36,S36)),"")</f>
        <v/>
      </c>
      <c r="K36" s="239"/>
      <c r="L36" s="237">
        <v>101</v>
      </c>
      <c r="M36" s="241"/>
      <c r="N36" s="237"/>
      <c r="O36" s="242"/>
      <c r="P36" s="237"/>
      <c r="Q36" s="242"/>
      <c r="R36" s="237"/>
      <c r="S36" s="242"/>
      <c r="T36" s="237"/>
      <c r="U36" s="243" t="str">
        <f t="shared" si="9"/>
        <v/>
      </c>
      <c r="V36" s="349"/>
      <c r="W36" s="347" t="str">
        <f t="shared" si="10"/>
        <v/>
      </c>
    </row>
    <row r="37" spans="1:23" ht="17.25" customHeight="1">
      <c r="A37" s="501">
        <v>33</v>
      </c>
      <c r="B37" s="244"/>
      <c r="C37" s="516" t="s">
        <v>255</v>
      </c>
      <c r="D37">
        <v>48947</v>
      </c>
      <c r="E37" s="237" t="s">
        <v>227</v>
      </c>
      <c r="F37" s="237">
        <f t="shared" ref="F37:F55" si="13">COUNT(L37,N37,P37,R37,T37,V37)</f>
        <v>1</v>
      </c>
      <c r="G37" s="229">
        <f t="shared" ref="G37:G55" si="14">IF(SUM(L37,N37,P37,R37,T37,V37)&gt;1,SUM(L37,N37,P37,R37,T37,V37),"")</f>
        <v>87</v>
      </c>
      <c r="H37" s="259" t="e">
        <f t="shared" ref="H37:H55" si="15">IF(SUM(L37,N37,P37,R37,T37,V37)&gt;1,(SUM(L37,N37,P37,R37,T37,V37)/SUM(M37,O37,Q37,S37,U37,W37)),"")</f>
        <v>#DIV/0!</v>
      </c>
      <c r="I37" s="271" t="e">
        <f t="shared" ref="I37:I42" si="16">IF(SUM(L37,P37)&gt;1,(SUM(L37,P37)/SUM(M37,Q37)),"")</f>
        <v>#DIV/0!</v>
      </c>
      <c r="J37" s="238" t="str">
        <f t="shared" ref="J37:J42" si="17">IF(SUM(N37,R37,T37)&gt;1,(SUM(N37,R37,T37)/SUM(O37,S37,U37)),"")</f>
        <v/>
      </c>
      <c r="K37" s="239"/>
      <c r="L37" s="237">
        <v>87</v>
      </c>
      <c r="M37" s="241"/>
      <c r="N37" s="237"/>
      <c r="O37" s="242"/>
      <c r="P37" s="237"/>
      <c r="Q37" s="242"/>
      <c r="R37" s="237"/>
      <c r="S37" s="242"/>
      <c r="T37" s="237"/>
      <c r="U37" s="243" t="str">
        <f t="shared" ref="U37:U55" si="18">IF(T37,$T$4,"")</f>
        <v/>
      </c>
      <c r="V37" s="349"/>
      <c r="W37" s="347" t="str">
        <f t="shared" ref="W37:W55" si="19">IF(V37,$V$4,"")</f>
        <v/>
      </c>
    </row>
    <row r="38" spans="1:23" ht="17.25" customHeight="1">
      <c r="A38" s="501">
        <v>34</v>
      </c>
      <c r="B38" s="244"/>
      <c r="C38" s="516" t="s">
        <v>256</v>
      </c>
      <c r="D38">
        <v>66396</v>
      </c>
      <c r="E38" s="237" t="s">
        <v>227</v>
      </c>
      <c r="F38" s="237">
        <f t="shared" si="13"/>
        <v>1</v>
      </c>
      <c r="G38" s="229">
        <f t="shared" si="14"/>
        <v>93</v>
      </c>
      <c r="H38" s="259" t="e">
        <f t="shared" si="15"/>
        <v>#DIV/0!</v>
      </c>
      <c r="I38" s="271" t="e">
        <f t="shared" si="16"/>
        <v>#DIV/0!</v>
      </c>
      <c r="J38" s="238" t="str">
        <f t="shared" si="17"/>
        <v/>
      </c>
      <c r="K38" s="239"/>
      <c r="L38" s="248">
        <v>93</v>
      </c>
      <c r="M38" s="241"/>
      <c r="N38" s="248"/>
      <c r="O38" s="242"/>
      <c r="P38" s="237"/>
      <c r="Q38" s="242"/>
      <c r="R38" s="237"/>
      <c r="S38" s="242"/>
      <c r="T38" s="237"/>
      <c r="U38" s="243" t="str">
        <f t="shared" si="18"/>
        <v/>
      </c>
      <c r="V38" s="349"/>
      <c r="W38" s="347" t="str">
        <f t="shared" si="19"/>
        <v/>
      </c>
    </row>
    <row r="39" spans="1:23" ht="17.25" customHeight="1">
      <c r="A39" s="501">
        <v>35</v>
      </c>
      <c r="B39" s="244"/>
      <c r="C39" s="516" t="s">
        <v>257</v>
      </c>
      <c r="D39">
        <v>3586</v>
      </c>
      <c r="E39" s="237" t="s">
        <v>227</v>
      </c>
      <c r="F39" s="237">
        <f t="shared" si="13"/>
        <v>1</v>
      </c>
      <c r="G39" s="229">
        <f t="shared" si="14"/>
        <v>112</v>
      </c>
      <c r="H39" s="259" t="e">
        <f t="shared" si="15"/>
        <v>#DIV/0!</v>
      </c>
      <c r="I39" s="271" t="e">
        <f t="shared" si="16"/>
        <v>#DIV/0!</v>
      </c>
      <c r="J39" s="238" t="str">
        <f t="shared" si="17"/>
        <v/>
      </c>
      <c r="K39" s="239"/>
      <c r="L39" s="237">
        <v>112</v>
      </c>
      <c r="M39" s="241"/>
      <c r="N39" s="237"/>
      <c r="O39" s="242"/>
      <c r="P39" s="237"/>
      <c r="Q39" s="242"/>
      <c r="R39" s="237"/>
      <c r="S39" s="242"/>
      <c r="T39" s="237"/>
      <c r="U39" s="243" t="str">
        <f t="shared" si="18"/>
        <v/>
      </c>
      <c r="V39" s="349"/>
      <c r="W39" s="347" t="str">
        <f t="shared" si="19"/>
        <v/>
      </c>
    </row>
    <row r="40" spans="1:23" ht="17.25" customHeight="1">
      <c r="A40" s="501">
        <v>36</v>
      </c>
      <c r="B40" s="244"/>
      <c r="C40" s="516" t="s">
        <v>258</v>
      </c>
      <c r="D40">
        <v>66928</v>
      </c>
      <c r="E40" s="237" t="s">
        <v>227</v>
      </c>
      <c r="F40" s="237">
        <f t="shared" si="13"/>
        <v>1</v>
      </c>
      <c r="G40" s="229">
        <f t="shared" si="14"/>
        <v>108</v>
      </c>
      <c r="H40" s="259" t="e">
        <f t="shared" si="15"/>
        <v>#DIV/0!</v>
      </c>
      <c r="I40" s="271" t="e">
        <f t="shared" si="16"/>
        <v>#DIV/0!</v>
      </c>
      <c r="J40" s="238" t="str">
        <f t="shared" si="17"/>
        <v/>
      </c>
      <c r="K40" s="239"/>
      <c r="L40" s="237">
        <v>108</v>
      </c>
      <c r="M40" s="241"/>
      <c r="N40" s="237"/>
      <c r="O40" s="242"/>
      <c r="P40" s="237"/>
      <c r="Q40" s="242"/>
      <c r="R40" s="237"/>
      <c r="S40" s="242"/>
      <c r="T40" s="237"/>
      <c r="U40" s="243" t="str">
        <f t="shared" si="18"/>
        <v/>
      </c>
      <c r="V40" s="349"/>
      <c r="W40" s="347" t="str">
        <f t="shared" si="19"/>
        <v/>
      </c>
    </row>
    <row r="41" spans="1:23" ht="17.25" customHeight="1">
      <c r="A41" s="501">
        <v>37</v>
      </c>
      <c r="B41" s="244"/>
      <c r="C41" s="522" t="s">
        <v>259</v>
      </c>
      <c r="D41" s="525">
        <v>66514</v>
      </c>
      <c r="E41" s="237" t="s">
        <v>227</v>
      </c>
      <c r="F41" s="237">
        <f t="shared" si="13"/>
        <v>1</v>
      </c>
      <c r="G41" s="229">
        <f t="shared" si="14"/>
        <v>104</v>
      </c>
      <c r="H41" s="259" t="e">
        <f t="shared" si="15"/>
        <v>#DIV/0!</v>
      </c>
      <c r="I41" s="271" t="e">
        <f t="shared" si="16"/>
        <v>#DIV/0!</v>
      </c>
      <c r="J41" s="238" t="str">
        <f t="shared" si="17"/>
        <v/>
      </c>
      <c r="K41" s="246"/>
      <c r="L41" s="237">
        <v>104</v>
      </c>
      <c r="M41" s="241"/>
      <c r="N41" s="237"/>
      <c r="O41" s="242"/>
      <c r="P41" s="237"/>
      <c r="Q41" s="242"/>
      <c r="R41" s="237"/>
      <c r="S41" s="242"/>
      <c r="T41" s="237"/>
      <c r="U41" s="243" t="str">
        <f t="shared" si="18"/>
        <v/>
      </c>
      <c r="V41" s="349"/>
      <c r="W41" s="347" t="str">
        <f t="shared" si="19"/>
        <v/>
      </c>
    </row>
    <row r="42" spans="1:23" ht="17.25" customHeight="1">
      <c r="A42" s="501">
        <v>38</v>
      </c>
      <c r="B42" s="244"/>
      <c r="C42" s="511" t="s">
        <v>260</v>
      </c>
      <c r="D42" s="450">
        <v>26404</v>
      </c>
      <c r="E42" s="237" t="s">
        <v>219</v>
      </c>
      <c r="F42" s="237">
        <f t="shared" si="13"/>
        <v>1</v>
      </c>
      <c r="G42" s="229">
        <f t="shared" si="14"/>
        <v>87</v>
      </c>
      <c r="H42" s="259" t="e">
        <f t="shared" si="15"/>
        <v>#DIV/0!</v>
      </c>
      <c r="I42" s="271" t="e">
        <f t="shared" si="16"/>
        <v>#DIV/0!</v>
      </c>
      <c r="J42" s="238" t="str">
        <f t="shared" si="17"/>
        <v/>
      </c>
      <c r="K42" s="239"/>
      <c r="L42" s="248">
        <v>87</v>
      </c>
      <c r="M42" s="241"/>
      <c r="N42" s="248"/>
      <c r="O42" s="242"/>
      <c r="P42" s="237"/>
      <c r="Q42" s="242"/>
      <c r="R42" s="237"/>
      <c r="S42" s="242"/>
      <c r="T42" s="237"/>
      <c r="U42" s="243" t="str">
        <f t="shared" si="18"/>
        <v/>
      </c>
      <c r="V42" s="349"/>
      <c r="W42" s="347" t="str">
        <f t="shared" si="19"/>
        <v/>
      </c>
    </row>
    <row r="43" spans="1:23" ht="17.25" customHeight="1">
      <c r="A43" s="501">
        <v>39</v>
      </c>
      <c r="B43" s="235"/>
      <c r="C43" s="474" t="s">
        <v>261</v>
      </c>
      <c r="D43" s="452">
        <v>33059</v>
      </c>
      <c r="E43" s="237" t="s">
        <v>219</v>
      </c>
      <c r="F43" s="237">
        <f t="shared" si="13"/>
        <v>1</v>
      </c>
      <c r="G43" s="229">
        <f t="shared" si="14"/>
        <v>95</v>
      </c>
      <c r="H43" s="259" t="e">
        <f t="shared" si="15"/>
        <v>#DIV/0!</v>
      </c>
      <c r="I43" s="271" t="e">
        <f>IF(SUM(L43,T43,V43)&gt;1,(SUM(L43,T43,V43)/SUM(M43,U43,W43)),"")</f>
        <v>#DIV/0!</v>
      </c>
      <c r="J43" s="238" t="str">
        <f>IF(SUM(N43,P43,R43)&gt;1,(SUM(N43,P43,R43)/SUM(O43,Q43,S43)),"")</f>
        <v/>
      </c>
      <c r="K43" s="239"/>
      <c r="L43" s="248">
        <v>95</v>
      </c>
      <c r="M43" s="241"/>
      <c r="N43" s="248"/>
      <c r="O43" s="242"/>
      <c r="P43" s="237"/>
      <c r="Q43" s="242"/>
      <c r="R43" s="248"/>
      <c r="S43" s="242"/>
      <c r="T43" s="248"/>
      <c r="U43" s="243" t="str">
        <f t="shared" si="18"/>
        <v/>
      </c>
      <c r="V43" s="349"/>
      <c r="W43" s="347" t="str">
        <f t="shared" si="19"/>
        <v/>
      </c>
    </row>
    <row r="44" spans="1:23" ht="17.25" customHeight="1">
      <c r="A44" s="501">
        <v>40</v>
      </c>
      <c r="B44" s="249"/>
      <c r="C44" s="452"/>
      <c r="D44" s="452"/>
      <c r="E44" s="237"/>
      <c r="F44" s="237">
        <f t="shared" si="13"/>
        <v>0</v>
      </c>
      <c r="G44" s="229" t="str">
        <f t="shared" si="14"/>
        <v/>
      </c>
      <c r="H44" s="259" t="str">
        <f t="shared" si="15"/>
        <v/>
      </c>
      <c r="I44" s="271" t="str">
        <f>IF(SUM(L44,P44)&gt;1,(SUM(L44,P44)/SUM(M44,Q44)),"")</f>
        <v/>
      </c>
      <c r="J44" s="238" t="str">
        <f>IF(SUM(N44,R44,T44)&gt;1,(SUM(N44,R44,T44)/SUM(O44,S44,U44)),"")</f>
        <v/>
      </c>
      <c r="K44" s="239"/>
      <c r="L44" s="248"/>
      <c r="M44" s="241"/>
      <c r="N44" s="248"/>
      <c r="O44" s="242"/>
      <c r="P44" s="237"/>
      <c r="Q44" s="242"/>
      <c r="R44" s="237"/>
      <c r="S44" s="242"/>
      <c r="T44" s="237"/>
      <c r="U44" s="243" t="str">
        <f t="shared" si="18"/>
        <v/>
      </c>
      <c r="V44" s="349"/>
      <c r="W44" s="347" t="str">
        <f t="shared" si="19"/>
        <v/>
      </c>
    </row>
    <row r="45" spans="1:23" ht="17.25" customHeight="1">
      <c r="A45" s="501">
        <v>41</v>
      </c>
      <c r="B45" s="249"/>
      <c r="C45" s="452"/>
      <c r="D45" s="519"/>
      <c r="E45" s="237"/>
      <c r="F45" s="237">
        <f t="shared" si="13"/>
        <v>0</v>
      </c>
      <c r="G45" s="229" t="str">
        <f t="shared" si="14"/>
        <v/>
      </c>
      <c r="H45" s="259" t="str">
        <f t="shared" si="15"/>
        <v/>
      </c>
      <c r="I45" s="271" t="str">
        <f>IF(SUM(L45,P45)&gt;1,(SUM(L45,P45)/SUM(M45,Q45)),"")</f>
        <v/>
      </c>
      <c r="J45" s="238" t="str">
        <f>IF(SUM(N45,R45,T45)&gt;1,(SUM(N45,R45,T45)/SUM(O45,S45,U45)),"")</f>
        <v/>
      </c>
      <c r="K45" s="239"/>
      <c r="L45" s="237"/>
      <c r="M45" s="241"/>
      <c r="N45" s="237"/>
      <c r="O45" s="242"/>
      <c r="P45" s="237"/>
      <c r="Q45" s="242"/>
      <c r="R45" s="237"/>
      <c r="S45" s="242"/>
      <c r="T45" s="237"/>
      <c r="U45" s="243" t="str">
        <f t="shared" si="18"/>
        <v/>
      </c>
      <c r="V45" s="349"/>
      <c r="W45" s="347" t="str">
        <f t="shared" si="19"/>
        <v/>
      </c>
    </row>
    <row r="46" spans="1:23" ht="17.25" customHeight="1">
      <c r="A46" s="501">
        <v>42</v>
      </c>
      <c r="B46" s="249"/>
      <c r="C46" s="523"/>
      <c r="D46" s="523"/>
      <c r="E46" s="237"/>
      <c r="F46" s="237">
        <f t="shared" si="13"/>
        <v>0</v>
      </c>
      <c r="G46" s="229" t="str">
        <f t="shared" si="14"/>
        <v/>
      </c>
      <c r="H46" s="259" t="str">
        <f t="shared" si="15"/>
        <v/>
      </c>
      <c r="I46" s="271" t="str">
        <f>IF(SUM(L46,P46)&gt;1,(SUM(L46,P46)/SUM(M46,Q46)),"")</f>
        <v/>
      </c>
      <c r="J46" s="238" t="str">
        <f>IF(SUM(N46,R46,T46)&gt;1,(SUM(N46,R46,T46)/SUM(O46,S46,U46)),"")</f>
        <v/>
      </c>
      <c r="K46" s="239"/>
      <c r="L46" s="237"/>
      <c r="M46" s="241"/>
      <c r="N46" s="237"/>
      <c r="O46" s="242"/>
      <c r="P46" s="237"/>
      <c r="Q46" s="242"/>
      <c r="R46" s="237"/>
      <c r="S46" s="242"/>
      <c r="T46" s="237"/>
      <c r="U46" s="243" t="str">
        <f t="shared" si="18"/>
        <v/>
      </c>
      <c r="V46" s="349"/>
      <c r="W46" s="347" t="str">
        <f t="shared" si="19"/>
        <v/>
      </c>
    </row>
    <row r="47" spans="1:23" ht="17.25" customHeight="1">
      <c r="A47" s="501">
        <v>43</v>
      </c>
      <c r="B47" s="249"/>
      <c r="C47" s="115"/>
      <c r="D47" s="115"/>
      <c r="E47" s="237"/>
      <c r="F47" s="237">
        <f t="shared" si="13"/>
        <v>0</v>
      </c>
      <c r="G47" s="229" t="str">
        <f t="shared" si="14"/>
        <v/>
      </c>
      <c r="H47" s="259" t="str">
        <f t="shared" si="15"/>
        <v/>
      </c>
      <c r="I47" s="271" t="str">
        <f>IF(SUM(L47,P47)&gt;1,(SUM(L47,P47)/SUM(M47,Q47)),"")</f>
        <v/>
      </c>
      <c r="J47" s="238" t="str">
        <f>IF(SUM(N47,R47,T47)&gt;1,(SUM(N47,R47,T47)/SUM(O47,S47,U47)),"")</f>
        <v/>
      </c>
      <c r="K47" s="239"/>
      <c r="L47" s="237"/>
      <c r="M47" s="241"/>
      <c r="N47" s="237"/>
      <c r="O47" s="242"/>
      <c r="P47" s="237"/>
      <c r="Q47" s="242"/>
      <c r="R47" s="237"/>
      <c r="S47" s="242"/>
      <c r="T47" s="237"/>
      <c r="U47" s="243" t="str">
        <f t="shared" si="18"/>
        <v/>
      </c>
      <c r="V47" s="349"/>
      <c r="W47" s="347" t="str">
        <f t="shared" si="19"/>
        <v/>
      </c>
    </row>
    <row r="48" spans="1:23" ht="17.25" customHeight="1">
      <c r="A48" s="501">
        <v>44</v>
      </c>
      <c r="B48" s="249"/>
      <c r="C48" s="115"/>
      <c r="D48" s="115"/>
      <c r="E48" s="237"/>
      <c r="F48" s="237">
        <f t="shared" si="13"/>
        <v>0</v>
      </c>
      <c r="G48" s="229" t="str">
        <f t="shared" si="14"/>
        <v/>
      </c>
      <c r="H48" s="259" t="str">
        <f t="shared" si="15"/>
        <v/>
      </c>
      <c r="I48" s="271" t="str">
        <f>IF(SUM(L48,T48,V48)&gt;1,(SUM(L48,T48,V48)/SUM(M48,U48,W48)),"")</f>
        <v/>
      </c>
      <c r="J48" s="238" t="str">
        <f>IF(SUM(N48,P48,R48)&gt;1,(SUM(N48,P48,R48)/SUM(O48,Q48,S48)),"")</f>
        <v/>
      </c>
      <c r="K48" s="246"/>
      <c r="L48" s="237"/>
      <c r="M48" s="241"/>
      <c r="N48" s="237"/>
      <c r="O48" s="242"/>
      <c r="P48" s="237"/>
      <c r="Q48" s="242"/>
      <c r="R48" s="237"/>
      <c r="S48" s="242"/>
      <c r="T48" s="237"/>
      <c r="U48" s="243" t="str">
        <f t="shared" si="18"/>
        <v/>
      </c>
      <c r="V48" s="349"/>
      <c r="W48" s="347" t="str">
        <f t="shared" si="19"/>
        <v/>
      </c>
    </row>
    <row r="49" spans="1:23" ht="17.25" customHeight="1">
      <c r="A49" s="501">
        <v>45</v>
      </c>
      <c r="B49" s="249"/>
      <c r="C49" s="115"/>
      <c r="D49" s="519"/>
      <c r="E49" s="237"/>
      <c r="F49" s="237">
        <f t="shared" si="13"/>
        <v>0</v>
      </c>
      <c r="G49" s="229" t="str">
        <f t="shared" si="14"/>
        <v/>
      </c>
      <c r="H49" s="259" t="str">
        <f t="shared" si="15"/>
        <v/>
      </c>
      <c r="I49" s="271" t="str">
        <f>IF(SUM(L49,P49)&gt;1,(SUM(L49,P49)/SUM(M49,Q49)),"")</f>
        <v/>
      </c>
      <c r="J49" s="238" t="str">
        <f>IF(SUM(N49,R49,T49)&gt;1,(SUM(N49,R49,T49)/SUM(O49,S49,U49)),"")</f>
        <v/>
      </c>
      <c r="K49" s="239"/>
      <c r="L49" s="248"/>
      <c r="M49" s="241"/>
      <c r="N49" s="248"/>
      <c r="O49" s="242"/>
      <c r="P49" s="248"/>
      <c r="Q49" s="242"/>
      <c r="R49" s="248"/>
      <c r="S49" s="242"/>
      <c r="T49" s="248"/>
      <c r="U49" s="243" t="str">
        <f t="shared" si="18"/>
        <v/>
      </c>
      <c r="V49" s="349"/>
      <c r="W49" s="347" t="str">
        <f t="shared" si="19"/>
        <v/>
      </c>
    </row>
    <row r="50" spans="1:23" ht="17.25" customHeight="1">
      <c r="A50" s="501">
        <v>46</v>
      </c>
      <c r="B50" s="249"/>
      <c r="C50" s="523"/>
      <c r="D50" s="523"/>
      <c r="E50" s="237"/>
      <c r="F50" s="237">
        <f t="shared" si="13"/>
        <v>0</v>
      </c>
      <c r="G50" s="229" t="str">
        <f t="shared" si="14"/>
        <v/>
      </c>
      <c r="H50" s="259" t="str">
        <f t="shared" si="15"/>
        <v/>
      </c>
      <c r="I50" s="271" t="str">
        <f>IF(SUM(L50,P50)&gt;1,(SUM(L50,P50)/SUM(M50,Q50)),"")</f>
        <v/>
      </c>
      <c r="J50" s="238" t="str">
        <f>IF(SUM(N50,R50,T50)&gt;1,(SUM(N50,R50,T50)/SUM(O50,S50,U50)),"")</f>
        <v/>
      </c>
      <c r="K50" s="246"/>
      <c r="L50" s="237"/>
      <c r="M50" s="241"/>
      <c r="N50" s="237"/>
      <c r="O50" s="242"/>
      <c r="P50" s="237"/>
      <c r="Q50" s="242"/>
      <c r="R50" s="237"/>
      <c r="S50" s="242"/>
      <c r="T50" s="237"/>
      <c r="U50" s="243" t="str">
        <f t="shared" si="18"/>
        <v/>
      </c>
      <c r="V50" s="349"/>
      <c r="W50" s="347" t="str">
        <f t="shared" si="19"/>
        <v/>
      </c>
    </row>
    <row r="51" spans="1:23" ht="17.25" customHeight="1">
      <c r="A51" s="501">
        <v>47</v>
      </c>
      <c r="B51" s="249"/>
      <c r="C51" s="236"/>
      <c r="D51" s="236"/>
      <c r="E51" s="237"/>
      <c r="F51" s="237">
        <f t="shared" si="13"/>
        <v>0</v>
      </c>
      <c r="G51" s="229" t="str">
        <f t="shared" si="14"/>
        <v/>
      </c>
      <c r="H51" s="259" t="str">
        <f t="shared" si="15"/>
        <v/>
      </c>
      <c r="I51" s="271" t="str">
        <f>IF(SUM(L51,T51,V51)&gt;1,(SUM(L51,T51,V51)/SUM(M51,U51,W51)),"")</f>
        <v/>
      </c>
      <c r="J51" s="238" t="str">
        <f>IF(SUM(N51,P51,R51)&gt;1,(SUM(N51,P51,R51)/SUM(O51,Q51,S51)),"")</f>
        <v/>
      </c>
      <c r="K51" s="239"/>
      <c r="L51" s="237"/>
      <c r="M51" s="241" t="str">
        <f>IF(L51,$L$4,"")</f>
        <v/>
      </c>
      <c r="N51" s="237"/>
      <c r="O51" s="242" t="str">
        <f>IF(N51,$N$4,"")</f>
        <v/>
      </c>
      <c r="P51" s="237"/>
      <c r="Q51" s="242" t="str">
        <f>IF(P51,$P$4,"")</f>
        <v/>
      </c>
      <c r="R51" s="237"/>
      <c r="S51" s="242" t="str">
        <f>IF(R51,$R$4,"")</f>
        <v/>
      </c>
      <c r="T51" s="237"/>
      <c r="U51" s="243" t="str">
        <f t="shared" si="18"/>
        <v/>
      </c>
      <c r="V51" s="349"/>
      <c r="W51" s="347" t="str">
        <f t="shared" si="19"/>
        <v/>
      </c>
    </row>
    <row r="52" spans="1:23" ht="17.25" customHeight="1">
      <c r="A52" s="501">
        <v>48</v>
      </c>
      <c r="B52" s="249"/>
      <c r="C52" s="236"/>
      <c r="D52" s="236"/>
      <c r="E52" s="237"/>
      <c r="F52" s="237">
        <f t="shared" si="13"/>
        <v>0</v>
      </c>
      <c r="G52" s="229" t="str">
        <f t="shared" si="14"/>
        <v/>
      </c>
      <c r="H52" s="259" t="str">
        <f t="shared" si="15"/>
        <v/>
      </c>
      <c r="I52" s="271" t="str">
        <f>IF(SUM(L52,T52,V52)&gt;1,(SUM(L52,T52,V52)/SUM(M52,U52,W52)),"")</f>
        <v/>
      </c>
      <c r="J52" s="238" t="str">
        <f>IF(SUM(N52,P52,R52)&gt;1,(SUM(N52,P52,R52)/SUM(O52,Q52,S52)),"")</f>
        <v/>
      </c>
      <c r="K52" s="239"/>
      <c r="L52" s="237"/>
      <c r="M52" s="241" t="str">
        <f>IF(L52,$L$4,"")</f>
        <v/>
      </c>
      <c r="N52" s="237"/>
      <c r="O52" s="242" t="str">
        <f>IF(N52,$N$4,"")</f>
        <v/>
      </c>
      <c r="P52" s="237"/>
      <c r="Q52" s="242" t="str">
        <f>IF(P52,$P$4,"")</f>
        <v/>
      </c>
      <c r="R52" s="237"/>
      <c r="S52" s="242" t="str">
        <f>IF(R52,$R$4,"")</f>
        <v/>
      </c>
      <c r="T52" s="237"/>
      <c r="U52" s="243" t="str">
        <f t="shared" si="18"/>
        <v/>
      </c>
      <c r="V52" s="349"/>
      <c r="W52" s="347" t="str">
        <f t="shared" si="19"/>
        <v/>
      </c>
    </row>
    <row r="53" spans="1:23" ht="17.25" customHeight="1">
      <c r="A53" s="501">
        <v>49</v>
      </c>
      <c r="B53" s="249"/>
      <c r="C53" s="236"/>
      <c r="D53" s="236"/>
      <c r="E53" s="237"/>
      <c r="F53" s="237">
        <f t="shared" si="13"/>
        <v>0</v>
      </c>
      <c r="G53" s="229" t="str">
        <f t="shared" si="14"/>
        <v/>
      </c>
      <c r="H53" s="259" t="str">
        <f t="shared" si="15"/>
        <v/>
      </c>
      <c r="I53" s="271" t="str">
        <f>IF(SUM(L53,T53,V53)&gt;1,(SUM(L53,T53,V53)/SUM(M53,U53,W53)),"")</f>
        <v/>
      </c>
      <c r="J53" s="238" t="str">
        <f>IF(SUM(N53,P53,R53)&gt;1,(SUM(N53,P53,R53)/SUM(O53,Q53,S53)),"")</f>
        <v/>
      </c>
      <c r="K53" s="239"/>
      <c r="L53" s="237"/>
      <c r="M53" s="241" t="str">
        <f>IF(L53,$L$4,"")</f>
        <v/>
      </c>
      <c r="N53" s="237"/>
      <c r="O53" s="242" t="str">
        <f>IF(N53,$N$4,"")</f>
        <v/>
      </c>
      <c r="P53" s="237"/>
      <c r="Q53" s="242" t="str">
        <f>IF(P53,$P$4,"")</f>
        <v/>
      </c>
      <c r="R53" s="237"/>
      <c r="S53" s="242" t="str">
        <f>IF(R53,$R$4,"")</f>
        <v/>
      </c>
      <c r="T53" s="237"/>
      <c r="U53" s="243" t="str">
        <f t="shared" si="18"/>
        <v/>
      </c>
      <c r="V53" s="349"/>
      <c r="W53" s="347" t="str">
        <f t="shared" si="19"/>
        <v/>
      </c>
    </row>
    <row r="54" spans="1:23" ht="17.25" customHeight="1">
      <c r="A54" s="501">
        <v>50</v>
      </c>
      <c r="B54" s="249"/>
      <c r="C54" s="236"/>
      <c r="D54" s="236"/>
      <c r="E54" s="237"/>
      <c r="F54" s="237">
        <f t="shared" si="13"/>
        <v>0</v>
      </c>
      <c r="G54" s="229" t="str">
        <f t="shared" si="14"/>
        <v/>
      </c>
      <c r="H54" s="259" t="str">
        <f t="shared" si="15"/>
        <v/>
      </c>
      <c r="I54" s="271" t="str">
        <f>IF(SUM(L54,T54,V54)&gt;1,(SUM(L54,T54,V54)/SUM(M54,U54,W54)),"")</f>
        <v/>
      </c>
      <c r="J54" s="238" t="str">
        <f>IF(SUM(N54,P54,R54)&gt;1,(SUM(N54,P54,R54)/SUM(O54,Q54,S54)),"")</f>
        <v/>
      </c>
      <c r="K54" s="239"/>
      <c r="L54" s="237"/>
      <c r="M54" s="241" t="str">
        <f>IF(L54,$L$4,"")</f>
        <v/>
      </c>
      <c r="N54" s="237"/>
      <c r="O54" s="242" t="str">
        <f>IF(N54,$N$4,"")</f>
        <v/>
      </c>
      <c r="P54" s="237"/>
      <c r="Q54" s="242" t="str">
        <f>IF(P54,$P$4,"")</f>
        <v/>
      </c>
      <c r="R54" s="237"/>
      <c r="S54" s="242" t="str">
        <f>IF(R54,$R$4,"")</f>
        <v/>
      </c>
      <c r="T54" s="237"/>
      <c r="U54" s="243" t="str">
        <f t="shared" si="18"/>
        <v/>
      </c>
      <c r="V54" s="349"/>
      <c r="W54" s="347" t="str">
        <f t="shared" si="19"/>
        <v/>
      </c>
    </row>
    <row r="55" spans="1:23" ht="17.25" customHeight="1">
      <c r="A55" s="501">
        <v>51</v>
      </c>
      <c r="B55" s="249"/>
      <c r="C55" s="236"/>
      <c r="D55" s="236"/>
      <c r="E55" s="237"/>
      <c r="F55" s="237">
        <f t="shared" si="13"/>
        <v>0</v>
      </c>
      <c r="G55" s="229" t="str">
        <f t="shared" si="14"/>
        <v/>
      </c>
      <c r="H55" s="259" t="str">
        <f t="shared" si="15"/>
        <v/>
      </c>
      <c r="I55" s="271" t="str">
        <f>IF(SUM(L55,T55,V55)&gt;1,(SUM(L55,T55,V55)/SUM(M55,U55,W55)),"")</f>
        <v/>
      </c>
      <c r="J55" s="238" t="str">
        <f>IF(SUM(N55,P55,R55)&gt;1,(SUM(N55,P55,R55)/SUM(O55,Q55,S55)),"")</f>
        <v/>
      </c>
      <c r="K55" s="239"/>
      <c r="L55" s="240"/>
      <c r="M55" s="241" t="str">
        <f>IF(L55,$L$4,"")</f>
        <v/>
      </c>
      <c r="N55" s="237"/>
      <c r="O55" s="242" t="str">
        <f>IF(N55,$N$4,"")</f>
        <v/>
      </c>
      <c r="P55" s="237"/>
      <c r="Q55" s="242" t="str">
        <f>IF(P55,$P$4,"")</f>
        <v/>
      </c>
      <c r="R55" s="237"/>
      <c r="S55" s="242" t="str">
        <f>IF(R55,$R$4,"")</f>
        <v/>
      </c>
      <c r="T55" s="237"/>
      <c r="U55" s="243" t="str">
        <f t="shared" si="18"/>
        <v/>
      </c>
      <c r="V55" s="349"/>
      <c r="W55" s="347" t="str">
        <f t="shared" si="19"/>
        <v/>
      </c>
    </row>
    <row r="56" spans="1:23" ht="17.25" hidden="1" customHeight="1">
      <c r="A56" s="501"/>
      <c r="B56" s="249"/>
      <c r="C56" s="236"/>
      <c r="D56" s="245"/>
      <c r="E56" s="237"/>
      <c r="F56" s="237">
        <f t="shared" ref="F56:F68" si="20">COUNT(L56,N56,P56,R56,T56,V56)</f>
        <v>0</v>
      </c>
      <c r="G56" s="229" t="str">
        <f t="shared" ref="G56:G68" si="21">IF(SUM(L56,N56,P56,R56,T56,V56)&gt;1,SUM(L56,N56,P56,R56,T56,V56),"")</f>
        <v/>
      </c>
      <c r="H56" s="259" t="str">
        <f t="shared" ref="H56:H68" si="22">IF(SUM(L56,N56,P56,R56,T56,V56)&gt;1,(SUM(L56,N56,P56,R56,T56,V56)/SUM(M56,O56,Q56,S56,U56,W56)),"")</f>
        <v/>
      </c>
      <c r="I56" s="271" t="str">
        <f t="shared" ref="I56:I68" si="23">IF(SUM(L56,T56,V56)&gt;1,(SUM(L56,T56,V56)/SUM(M56,U56,W56)),"")</f>
        <v/>
      </c>
      <c r="J56" s="238" t="str">
        <f t="shared" ref="J56:J68" si="24">IF(SUM(N56,P56,R56)&gt;1,(SUM(N56,P56,R56)/SUM(O56,Q56,S56)),"")</f>
        <v/>
      </c>
      <c r="K56" s="239"/>
      <c r="L56" s="240"/>
      <c r="M56" s="241" t="str">
        <f t="shared" ref="M56:M68" si="25">IF(L56,$L$4,"")</f>
        <v/>
      </c>
      <c r="N56" s="237"/>
      <c r="O56" s="242" t="str">
        <f t="shared" ref="O56:O68" si="26">IF(N56,$N$4,"")</f>
        <v/>
      </c>
      <c r="P56" s="237"/>
      <c r="Q56" s="242" t="str">
        <f t="shared" ref="Q56:Q68" si="27">IF(P56,$P$4,"")</f>
        <v/>
      </c>
      <c r="R56" s="237"/>
      <c r="S56" s="242" t="str">
        <f t="shared" ref="S56:S68" si="28">IF(R56,$R$4,"")</f>
        <v/>
      </c>
      <c r="T56" s="237"/>
      <c r="U56" s="243" t="str">
        <f t="shared" ref="U56:U68" si="29">IF(T56,$T$4,"")</f>
        <v/>
      </c>
      <c r="V56" s="349"/>
      <c r="W56" s="347" t="str">
        <f t="shared" ref="W56:W68" si="30">IF(V56,$V$4,"")</f>
        <v/>
      </c>
    </row>
    <row r="57" spans="1:23" ht="17.25" hidden="1" customHeight="1">
      <c r="A57" s="501"/>
      <c r="B57" s="249"/>
      <c r="C57" s="236"/>
      <c r="D57" s="236"/>
      <c r="E57" s="237"/>
      <c r="F57" s="237">
        <f t="shared" si="20"/>
        <v>0</v>
      </c>
      <c r="G57" s="229" t="str">
        <f t="shared" si="21"/>
        <v/>
      </c>
      <c r="H57" s="259" t="str">
        <f t="shared" si="22"/>
        <v/>
      </c>
      <c r="I57" s="271" t="str">
        <f t="shared" si="23"/>
        <v/>
      </c>
      <c r="J57" s="238" t="str">
        <f t="shared" si="24"/>
        <v/>
      </c>
      <c r="K57" s="239"/>
      <c r="L57" s="240"/>
      <c r="M57" s="241" t="str">
        <f t="shared" si="25"/>
        <v/>
      </c>
      <c r="N57" s="237"/>
      <c r="O57" s="242" t="str">
        <f t="shared" si="26"/>
        <v/>
      </c>
      <c r="P57" s="248"/>
      <c r="Q57" s="242" t="str">
        <f t="shared" si="27"/>
        <v/>
      </c>
      <c r="R57" s="248"/>
      <c r="S57" s="242" t="str">
        <f t="shared" si="28"/>
        <v/>
      </c>
      <c r="T57" s="248"/>
      <c r="U57" s="243" t="str">
        <f t="shared" si="29"/>
        <v/>
      </c>
      <c r="V57" s="349"/>
      <c r="W57" s="347" t="str">
        <f t="shared" si="30"/>
        <v/>
      </c>
    </row>
    <row r="58" spans="1:23" ht="17.25" hidden="1" customHeight="1">
      <c r="A58" s="501"/>
      <c r="B58" s="249"/>
      <c r="C58" s="236"/>
      <c r="D58" s="236"/>
      <c r="E58" s="237"/>
      <c r="F58" s="237">
        <f t="shared" si="20"/>
        <v>0</v>
      </c>
      <c r="G58" s="229" t="str">
        <f t="shared" si="21"/>
        <v/>
      </c>
      <c r="H58" s="259" t="str">
        <f t="shared" si="22"/>
        <v/>
      </c>
      <c r="I58" s="271" t="str">
        <f t="shared" si="23"/>
        <v/>
      </c>
      <c r="J58" s="238" t="str">
        <f t="shared" si="24"/>
        <v/>
      </c>
      <c r="K58" s="239"/>
      <c r="L58" s="240"/>
      <c r="M58" s="241" t="str">
        <f t="shared" si="25"/>
        <v/>
      </c>
      <c r="N58" s="237"/>
      <c r="O58" s="242" t="str">
        <f t="shared" si="26"/>
        <v/>
      </c>
      <c r="P58" s="237"/>
      <c r="Q58" s="242" t="str">
        <f t="shared" si="27"/>
        <v/>
      </c>
      <c r="R58" s="237"/>
      <c r="S58" s="242" t="str">
        <f t="shared" si="28"/>
        <v/>
      </c>
      <c r="T58" s="237"/>
      <c r="U58" s="243" t="str">
        <f t="shared" si="29"/>
        <v/>
      </c>
      <c r="V58" s="349"/>
      <c r="W58" s="347" t="str">
        <f t="shared" si="30"/>
        <v/>
      </c>
    </row>
    <row r="59" spans="1:23" ht="17.25" hidden="1" customHeight="1">
      <c r="A59" s="501"/>
      <c r="B59" s="249"/>
      <c r="C59" s="236"/>
      <c r="D59" s="236"/>
      <c r="E59" s="237"/>
      <c r="F59" s="237">
        <f t="shared" si="20"/>
        <v>0</v>
      </c>
      <c r="G59" s="229" t="str">
        <f t="shared" si="21"/>
        <v/>
      </c>
      <c r="H59" s="259" t="str">
        <f t="shared" si="22"/>
        <v/>
      </c>
      <c r="I59" s="271" t="str">
        <f t="shared" si="23"/>
        <v/>
      </c>
      <c r="J59" s="238" t="str">
        <f t="shared" si="24"/>
        <v/>
      </c>
      <c r="K59" s="239"/>
      <c r="L59" s="240"/>
      <c r="M59" s="241" t="str">
        <f t="shared" si="25"/>
        <v/>
      </c>
      <c r="N59" s="237"/>
      <c r="O59" s="242" t="str">
        <f t="shared" si="26"/>
        <v/>
      </c>
      <c r="P59" s="237"/>
      <c r="Q59" s="242" t="str">
        <f t="shared" si="27"/>
        <v/>
      </c>
      <c r="R59" s="237"/>
      <c r="S59" s="242" t="str">
        <f t="shared" si="28"/>
        <v/>
      </c>
      <c r="T59" s="237"/>
      <c r="U59" s="243" t="str">
        <f t="shared" si="29"/>
        <v/>
      </c>
      <c r="V59" s="349"/>
      <c r="W59" s="347" t="str">
        <f t="shared" si="30"/>
        <v/>
      </c>
    </row>
    <row r="60" spans="1:23" ht="17.25" hidden="1" customHeight="1">
      <c r="A60" s="501"/>
      <c r="B60" s="249"/>
      <c r="C60" s="245"/>
      <c r="D60" s="245"/>
      <c r="E60" s="237"/>
      <c r="F60" s="237">
        <f t="shared" si="20"/>
        <v>0</v>
      </c>
      <c r="G60" s="229" t="str">
        <f t="shared" si="21"/>
        <v/>
      </c>
      <c r="H60" s="259" t="str">
        <f t="shared" si="22"/>
        <v/>
      </c>
      <c r="I60" s="271" t="str">
        <f t="shared" si="23"/>
        <v/>
      </c>
      <c r="J60" s="238" t="str">
        <f t="shared" si="24"/>
        <v/>
      </c>
      <c r="K60" s="246"/>
      <c r="L60" s="247"/>
      <c r="M60" s="241" t="str">
        <f t="shared" si="25"/>
        <v/>
      </c>
      <c r="N60" s="237"/>
      <c r="O60" s="242" t="str">
        <f t="shared" si="26"/>
        <v/>
      </c>
      <c r="P60" s="237"/>
      <c r="Q60" s="242" t="str">
        <f t="shared" si="27"/>
        <v/>
      </c>
      <c r="R60" s="237"/>
      <c r="S60" s="242" t="str">
        <f t="shared" si="28"/>
        <v/>
      </c>
      <c r="T60" s="237"/>
      <c r="U60" s="243" t="str">
        <f t="shared" si="29"/>
        <v/>
      </c>
      <c r="V60" s="349"/>
      <c r="W60" s="347" t="str">
        <f t="shared" si="30"/>
        <v/>
      </c>
    </row>
    <row r="61" spans="1:23" ht="17.25" hidden="1" customHeight="1">
      <c r="A61" s="501"/>
      <c r="B61" s="249"/>
      <c r="C61" s="236"/>
      <c r="D61" s="236"/>
      <c r="E61" s="237"/>
      <c r="F61" s="237">
        <f t="shared" si="20"/>
        <v>0</v>
      </c>
      <c r="G61" s="229" t="str">
        <f t="shared" si="21"/>
        <v/>
      </c>
      <c r="H61" s="259" t="str">
        <f t="shared" si="22"/>
        <v/>
      </c>
      <c r="I61" s="271" t="str">
        <f t="shared" si="23"/>
        <v/>
      </c>
      <c r="J61" s="238" t="str">
        <f t="shared" si="24"/>
        <v/>
      </c>
      <c r="K61" s="239"/>
      <c r="L61" s="240"/>
      <c r="M61" s="241" t="str">
        <f t="shared" si="25"/>
        <v/>
      </c>
      <c r="N61" s="237"/>
      <c r="O61" s="242" t="str">
        <f t="shared" si="26"/>
        <v/>
      </c>
      <c r="P61" s="237"/>
      <c r="Q61" s="242" t="str">
        <f t="shared" si="27"/>
        <v/>
      </c>
      <c r="R61" s="237"/>
      <c r="S61" s="242" t="str">
        <f t="shared" si="28"/>
        <v/>
      </c>
      <c r="T61" s="237"/>
      <c r="U61" s="243" t="str">
        <f t="shared" si="29"/>
        <v/>
      </c>
      <c r="V61" s="349"/>
      <c r="W61" s="347" t="str">
        <f t="shared" si="30"/>
        <v/>
      </c>
    </row>
    <row r="62" spans="1:23" ht="17.25" hidden="1" customHeight="1">
      <c r="A62" s="501"/>
      <c r="B62" s="249"/>
      <c r="C62" s="236"/>
      <c r="D62" s="236"/>
      <c r="E62" s="237"/>
      <c r="F62" s="237">
        <f t="shared" si="20"/>
        <v>0</v>
      </c>
      <c r="G62" s="229" t="str">
        <f t="shared" si="21"/>
        <v/>
      </c>
      <c r="H62" s="259" t="str">
        <f t="shared" si="22"/>
        <v/>
      </c>
      <c r="I62" s="271" t="str">
        <f t="shared" si="23"/>
        <v/>
      </c>
      <c r="J62" s="238" t="str">
        <f t="shared" si="24"/>
        <v/>
      </c>
      <c r="K62" s="239"/>
      <c r="L62" s="240"/>
      <c r="M62" s="241" t="str">
        <f t="shared" si="25"/>
        <v/>
      </c>
      <c r="N62" s="237"/>
      <c r="O62" s="242" t="str">
        <f t="shared" si="26"/>
        <v/>
      </c>
      <c r="P62" s="237"/>
      <c r="Q62" s="242" t="str">
        <f t="shared" si="27"/>
        <v/>
      </c>
      <c r="R62" s="237"/>
      <c r="S62" s="242" t="str">
        <f t="shared" si="28"/>
        <v/>
      </c>
      <c r="T62" s="237"/>
      <c r="U62" s="243" t="str">
        <f t="shared" si="29"/>
        <v/>
      </c>
      <c r="V62" s="349"/>
      <c r="W62" s="347" t="str">
        <f t="shared" si="30"/>
        <v/>
      </c>
    </row>
    <row r="63" spans="1:23" ht="17.25" hidden="1" customHeight="1">
      <c r="A63" s="501"/>
      <c r="B63" s="249"/>
      <c r="C63" s="236"/>
      <c r="D63" s="236"/>
      <c r="E63" s="237"/>
      <c r="F63" s="237">
        <f t="shared" si="20"/>
        <v>0</v>
      </c>
      <c r="G63" s="229" t="str">
        <f t="shared" si="21"/>
        <v/>
      </c>
      <c r="H63" s="259" t="str">
        <f t="shared" si="22"/>
        <v/>
      </c>
      <c r="I63" s="271" t="str">
        <f t="shared" si="23"/>
        <v/>
      </c>
      <c r="J63" s="238" t="str">
        <f t="shared" si="24"/>
        <v/>
      </c>
      <c r="K63" s="239"/>
      <c r="L63" s="240"/>
      <c r="M63" s="241" t="str">
        <f t="shared" si="25"/>
        <v/>
      </c>
      <c r="N63" s="237"/>
      <c r="O63" s="242" t="str">
        <f t="shared" si="26"/>
        <v/>
      </c>
      <c r="P63" s="237"/>
      <c r="Q63" s="242" t="str">
        <f t="shared" si="27"/>
        <v/>
      </c>
      <c r="R63" s="237"/>
      <c r="S63" s="242" t="str">
        <f t="shared" si="28"/>
        <v/>
      </c>
      <c r="T63" s="237"/>
      <c r="U63" s="243" t="str">
        <f t="shared" si="29"/>
        <v/>
      </c>
      <c r="V63" s="349"/>
      <c r="W63" s="347" t="str">
        <f t="shared" si="30"/>
        <v/>
      </c>
    </row>
    <row r="64" spans="1:23" ht="17.100000000000001" hidden="1" customHeight="1">
      <c r="A64" s="501"/>
      <c r="B64" s="249"/>
      <c r="C64" s="236"/>
      <c r="D64" s="236"/>
      <c r="E64" s="237"/>
      <c r="F64" s="237">
        <f t="shared" si="20"/>
        <v>0</v>
      </c>
      <c r="G64" s="229" t="str">
        <f t="shared" si="21"/>
        <v/>
      </c>
      <c r="H64" s="259" t="str">
        <f t="shared" si="22"/>
        <v/>
      </c>
      <c r="I64" s="271" t="str">
        <f t="shared" si="23"/>
        <v/>
      </c>
      <c r="J64" s="238" t="str">
        <f t="shared" si="24"/>
        <v/>
      </c>
      <c r="K64" s="239"/>
      <c r="L64" s="240"/>
      <c r="M64" s="241" t="str">
        <f t="shared" si="25"/>
        <v/>
      </c>
      <c r="N64" s="237"/>
      <c r="O64" s="242" t="str">
        <f t="shared" si="26"/>
        <v/>
      </c>
      <c r="P64" s="237"/>
      <c r="Q64" s="242" t="str">
        <f t="shared" si="27"/>
        <v/>
      </c>
      <c r="R64" s="237"/>
      <c r="S64" s="242" t="str">
        <f t="shared" si="28"/>
        <v/>
      </c>
      <c r="T64" s="237"/>
      <c r="U64" s="243" t="str">
        <f t="shared" si="29"/>
        <v/>
      </c>
      <c r="V64" s="349"/>
      <c r="W64" s="347" t="str">
        <f t="shared" si="30"/>
        <v/>
      </c>
    </row>
    <row r="65" spans="1:23" ht="17.100000000000001" hidden="1" customHeight="1">
      <c r="A65" s="501"/>
      <c r="B65" s="249"/>
      <c r="C65" s="236"/>
      <c r="D65" s="236"/>
      <c r="E65" s="237"/>
      <c r="F65" s="237">
        <f t="shared" si="20"/>
        <v>0</v>
      </c>
      <c r="G65" s="229" t="str">
        <f t="shared" si="21"/>
        <v/>
      </c>
      <c r="H65" s="259" t="str">
        <f t="shared" si="22"/>
        <v/>
      </c>
      <c r="I65" s="271" t="str">
        <f t="shared" si="23"/>
        <v/>
      </c>
      <c r="J65" s="238" t="str">
        <f t="shared" si="24"/>
        <v/>
      </c>
      <c r="K65" s="239"/>
      <c r="L65" s="240"/>
      <c r="M65" s="241" t="str">
        <f t="shared" si="25"/>
        <v/>
      </c>
      <c r="N65" s="237"/>
      <c r="O65" s="242" t="str">
        <f t="shared" si="26"/>
        <v/>
      </c>
      <c r="P65" s="237"/>
      <c r="Q65" s="242" t="str">
        <f t="shared" si="27"/>
        <v/>
      </c>
      <c r="R65" s="237"/>
      <c r="S65" s="242" t="str">
        <f t="shared" si="28"/>
        <v/>
      </c>
      <c r="T65" s="237"/>
      <c r="U65" s="243" t="str">
        <f t="shared" si="29"/>
        <v/>
      </c>
      <c r="V65" s="349"/>
      <c r="W65" s="347" t="str">
        <f t="shared" si="30"/>
        <v/>
      </c>
    </row>
    <row r="66" spans="1:23" ht="17.100000000000001" hidden="1" customHeight="1">
      <c r="A66" s="501"/>
      <c r="B66" s="249"/>
      <c r="C66" s="236"/>
      <c r="D66" s="236"/>
      <c r="E66" s="237"/>
      <c r="F66" s="237">
        <f t="shared" si="20"/>
        <v>0</v>
      </c>
      <c r="G66" s="229" t="str">
        <f t="shared" si="21"/>
        <v/>
      </c>
      <c r="H66" s="259" t="str">
        <f t="shared" si="22"/>
        <v/>
      </c>
      <c r="I66" s="271" t="str">
        <f t="shared" si="23"/>
        <v/>
      </c>
      <c r="J66" s="238" t="str">
        <f t="shared" si="24"/>
        <v/>
      </c>
      <c r="K66" s="239"/>
      <c r="L66" s="240"/>
      <c r="M66" s="241" t="str">
        <f t="shared" si="25"/>
        <v/>
      </c>
      <c r="N66" s="237"/>
      <c r="O66" s="242" t="str">
        <f t="shared" si="26"/>
        <v/>
      </c>
      <c r="P66" s="237"/>
      <c r="Q66" s="242" t="str">
        <f t="shared" si="27"/>
        <v/>
      </c>
      <c r="R66" s="237"/>
      <c r="S66" s="242" t="str">
        <f t="shared" si="28"/>
        <v/>
      </c>
      <c r="T66" s="237"/>
      <c r="U66" s="243" t="str">
        <f t="shared" si="29"/>
        <v/>
      </c>
      <c r="V66" s="349"/>
      <c r="W66" s="347" t="str">
        <f t="shared" si="30"/>
        <v/>
      </c>
    </row>
    <row r="67" spans="1:23" ht="17.100000000000001" hidden="1" customHeight="1">
      <c r="A67" s="501"/>
      <c r="B67" s="235"/>
      <c r="C67" s="236"/>
      <c r="D67" s="236"/>
      <c r="E67" s="237"/>
      <c r="F67" s="237">
        <f t="shared" si="20"/>
        <v>0</v>
      </c>
      <c r="G67" s="229" t="str">
        <f t="shared" si="21"/>
        <v/>
      </c>
      <c r="H67" s="259" t="str">
        <f t="shared" si="22"/>
        <v/>
      </c>
      <c r="I67" s="271" t="str">
        <f t="shared" si="23"/>
        <v/>
      </c>
      <c r="J67" s="238" t="str">
        <f t="shared" si="24"/>
        <v/>
      </c>
      <c r="K67" s="239"/>
      <c r="L67" s="240"/>
      <c r="M67" s="241" t="str">
        <f t="shared" si="25"/>
        <v/>
      </c>
      <c r="N67" s="237"/>
      <c r="O67" s="242" t="str">
        <f t="shared" si="26"/>
        <v/>
      </c>
      <c r="P67" s="237"/>
      <c r="Q67" s="242" t="str">
        <f t="shared" si="27"/>
        <v/>
      </c>
      <c r="R67" s="237"/>
      <c r="S67" s="242" t="str">
        <f t="shared" si="28"/>
        <v/>
      </c>
      <c r="T67" s="237"/>
      <c r="U67" s="243" t="str">
        <f t="shared" si="29"/>
        <v/>
      </c>
      <c r="V67" s="349"/>
      <c r="W67" s="347" t="str">
        <f t="shared" si="30"/>
        <v/>
      </c>
    </row>
    <row r="68" spans="1:23" ht="17.100000000000001" hidden="1" customHeight="1">
      <c r="A68" s="501"/>
      <c r="B68" s="273"/>
      <c r="C68" s="262"/>
      <c r="D68" s="262"/>
      <c r="E68" s="263"/>
      <c r="F68" s="263">
        <f t="shared" si="20"/>
        <v>0</v>
      </c>
      <c r="G68" s="264" t="str">
        <f t="shared" si="21"/>
        <v/>
      </c>
      <c r="H68" s="265" t="str">
        <f t="shared" si="22"/>
        <v/>
      </c>
      <c r="I68" s="274" t="str">
        <f t="shared" si="23"/>
        <v/>
      </c>
      <c r="J68" s="275" t="str">
        <f t="shared" si="24"/>
        <v/>
      </c>
      <c r="K68" s="276"/>
      <c r="L68" s="277"/>
      <c r="M68" s="241" t="str">
        <f t="shared" si="25"/>
        <v/>
      </c>
      <c r="N68" s="263"/>
      <c r="O68" s="242" t="str">
        <f t="shared" si="26"/>
        <v/>
      </c>
      <c r="P68" s="263"/>
      <c r="Q68" s="242" t="str">
        <f t="shared" si="27"/>
        <v/>
      </c>
      <c r="R68" s="263"/>
      <c r="S68" s="242" t="str">
        <f t="shared" si="28"/>
        <v/>
      </c>
      <c r="T68" s="263"/>
      <c r="U68" s="243" t="str">
        <f t="shared" si="29"/>
        <v/>
      </c>
      <c r="V68" s="349"/>
      <c r="W68" s="347" t="str">
        <f t="shared" si="30"/>
        <v/>
      </c>
    </row>
    <row r="69" spans="1:23" ht="17.100000000000001" hidden="1" customHeight="1">
      <c r="A69" s="501"/>
      <c r="B69" s="273"/>
      <c r="C69" s="262"/>
      <c r="D69" s="279"/>
      <c r="E69" s="263"/>
      <c r="F69" s="263">
        <f t="shared" ref="F69:F96" si="31">COUNT(L69,N69,P69,R69,T69,V69)</f>
        <v>0</v>
      </c>
      <c r="G69" s="264" t="str">
        <f t="shared" ref="G69:G96" si="32">IF(SUM(L69,N69,P69,R69,T69,V69)&gt;1,SUM(L69,N69,P69,R69,T69,V69),"")</f>
        <v/>
      </c>
      <c r="H69" s="265" t="str">
        <f t="shared" ref="H69:H96" si="33">IF(SUM(L69,N69,P69,R69,T69,V69)&gt;1,(SUM(L69,N69,P69,R69,T69,V69)/SUM(M69,O69,Q69,S69,U69,W69)),"")</f>
        <v/>
      </c>
      <c r="I69" s="274" t="str">
        <f t="shared" ref="I69:I96" si="34">IF(SUM(L69,T69,V69)&gt;1,(SUM(L69,T69,V69)/SUM(M69,U69,W69)),"")</f>
        <v/>
      </c>
      <c r="J69" s="275" t="str">
        <f t="shared" ref="J69:J96" si="35">IF(SUM(N69,P69,R69)&gt;1,(SUM(N69,P69,R69)/SUM(O69,Q69,S69)),"")</f>
        <v/>
      </c>
      <c r="K69" s="276"/>
      <c r="L69" s="277"/>
      <c r="M69" s="241" t="str">
        <f t="shared" ref="M69:M96" si="36">IF(L69,$L$4,"")</f>
        <v/>
      </c>
      <c r="N69" s="278"/>
      <c r="O69" s="242" t="str">
        <f t="shared" ref="O69:O96" si="37">IF(N69,$N$4,"")</f>
        <v/>
      </c>
      <c r="P69" s="263"/>
      <c r="Q69" s="242" t="str">
        <f t="shared" ref="Q69:Q96" si="38">IF(P69,$P$4,"")</f>
        <v/>
      </c>
      <c r="R69" s="263"/>
      <c r="S69" s="242" t="str">
        <f t="shared" ref="S69:S96" si="39">IF(R69,$R$4,"")</f>
        <v/>
      </c>
      <c r="T69" s="263"/>
      <c r="U69" s="243" t="str">
        <f t="shared" ref="U69:U96" si="40">IF(T69,$T$4,"")</f>
        <v/>
      </c>
      <c r="V69" s="349"/>
      <c r="W69" s="347" t="str">
        <f t="shared" ref="W69:W96" si="41">IF(V69,$V$4,"")</f>
        <v/>
      </c>
    </row>
    <row r="70" spans="1:23" ht="17.100000000000001" hidden="1" customHeight="1">
      <c r="A70" s="501"/>
      <c r="B70" s="273"/>
      <c r="C70" s="262"/>
      <c r="D70" s="262"/>
      <c r="E70" s="263"/>
      <c r="F70" s="237">
        <f t="shared" si="31"/>
        <v>0</v>
      </c>
      <c r="G70" s="264" t="str">
        <f t="shared" si="32"/>
        <v/>
      </c>
      <c r="H70" s="265" t="str">
        <f t="shared" si="33"/>
        <v/>
      </c>
      <c r="I70" s="274" t="str">
        <f t="shared" si="34"/>
        <v/>
      </c>
      <c r="J70" s="275" t="str">
        <f t="shared" si="35"/>
        <v/>
      </c>
      <c r="K70" s="276"/>
      <c r="L70" s="277"/>
      <c r="M70" s="241" t="str">
        <f t="shared" si="36"/>
        <v/>
      </c>
      <c r="N70" s="263"/>
      <c r="O70" s="242" t="str">
        <f t="shared" si="37"/>
        <v/>
      </c>
      <c r="P70" s="263"/>
      <c r="Q70" s="242" t="str">
        <f t="shared" si="38"/>
        <v/>
      </c>
      <c r="R70" s="263"/>
      <c r="S70" s="242" t="str">
        <f t="shared" si="39"/>
        <v/>
      </c>
      <c r="T70" s="263"/>
      <c r="U70" s="243" t="str">
        <f t="shared" si="40"/>
        <v/>
      </c>
      <c r="V70" s="349"/>
      <c r="W70" s="347" t="str">
        <f t="shared" si="41"/>
        <v/>
      </c>
    </row>
    <row r="71" spans="1:23" ht="17.100000000000001" hidden="1" customHeight="1">
      <c r="A71" s="501"/>
      <c r="B71" s="273"/>
      <c r="C71" s="262"/>
      <c r="D71" s="262"/>
      <c r="E71" s="263"/>
      <c r="F71" s="237">
        <f t="shared" si="31"/>
        <v>0</v>
      </c>
      <c r="G71" s="264" t="str">
        <f t="shared" si="32"/>
        <v/>
      </c>
      <c r="H71" s="265" t="str">
        <f t="shared" si="33"/>
        <v/>
      </c>
      <c r="I71" s="274" t="str">
        <f t="shared" si="34"/>
        <v/>
      </c>
      <c r="J71" s="275" t="str">
        <f t="shared" si="35"/>
        <v/>
      </c>
      <c r="K71" s="276"/>
      <c r="L71" s="277"/>
      <c r="M71" s="241" t="str">
        <f t="shared" si="36"/>
        <v/>
      </c>
      <c r="N71" s="263"/>
      <c r="O71" s="242" t="str">
        <f t="shared" si="37"/>
        <v/>
      </c>
      <c r="P71" s="263"/>
      <c r="Q71" s="242" t="str">
        <f t="shared" si="38"/>
        <v/>
      </c>
      <c r="R71" s="263"/>
      <c r="S71" s="242" t="str">
        <f t="shared" si="39"/>
        <v/>
      </c>
      <c r="T71" s="263"/>
      <c r="U71" s="243" t="str">
        <f t="shared" si="40"/>
        <v/>
      </c>
      <c r="V71" s="349"/>
      <c r="W71" s="347" t="str">
        <f t="shared" si="41"/>
        <v/>
      </c>
    </row>
    <row r="72" spans="1:23" ht="17.100000000000001" hidden="1" customHeight="1">
      <c r="A72" s="501"/>
      <c r="B72" s="273"/>
      <c r="C72" s="262"/>
      <c r="D72" s="262"/>
      <c r="E72" s="263"/>
      <c r="F72" s="263">
        <f t="shared" si="31"/>
        <v>0</v>
      </c>
      <c r="G72" s="264" t="str">
        <f t="shared" si="32"/>
        <v/>
      </c>
      <c r="H72" s="265" t="str">
        <f t="shared" si="33"/>
        <v/>
      </c>
      <c r="I72" s="274" t="str">
        <f t="shared" si="34"/>
        <v/>
      </c>
      <c r="J72" s="275" t="str">
        <f t="shared" si="35"/>
        <v/>
      </c>
      <c r="K72" s="276"/>
      <c r="L72" s="277"/>
      <c r="M72" s="241" t="str">
        <f t="shared" si="36"/>
        <v/>
      </c>
      <c r="N72" s="263"/>
      <c r="O72" s="242" t="str">
        <f t="shared" si="37"/>
        <v/>
      </c>
      <c r="P72" s="263"/>
      <c r="Q72" s="242" t="str">
        <f t="shared" si="38"/>
        <v/>
      </c>
      <c r="R72" s="263"/>
      <c r="S72" s="242" t="str">
        <f t="shared" si="39"/>
        <v/>
      </c>
      <c r="T72" s="263"/>
      <c r="U72" s="243" t="str">
        <f t="shared" si="40"/>
        <v/>
      </c>
      <c r="V72" s="349"/>
      <c r="W72" s="347" t="str">
        <f t="shared" si="41"/>
        <v/>
      </c>
    </row>
    <row r="73" spans="1:23" ht="17.100000000000001" hidden="1" customHeight="1">
      <c r="A73" s="501"/>
      <c r="B73" s="273"/>
      <c r="C73" s="262"/>
      <c r="D73" s="262"/>
      <c r="E73" s="263"/>
      <c r="F73" s="263">
        <f t="shared" si="31"/>
        <v>0</v>
      </c>
      <c r="G73" s="264" t="str">
        <f t="shared" si="32"/>
        <v/>
      </c>
      <c r="H73" s="265" t="str">
        <f t="shared" si="33"/>
        <v/>
      </c>
      <c r="I73" s="274" t="str">
        <f t="shared" si="34"/>
        <v/>
      </c>
      <c r="J73" s="275" t="str">
        <f t="shared" si="35"/>
        <v/>
      </c>
      <c r="K73" s="276"/>
      <c r="L73" s="277"/>
      <c r="M73" s="241" t="str">
        <f t="shared" si="36"/>
        <v/>
      </c>
      <c r="N73" s="263"/>
      <c r="O73" s="242" t="str">
        <f t="shared" si="37"/>
        <v/>
      </c>
      <c r="P73" s="263"/>
      <c r="Q73" s="242" t="str">
        <f t="shared" si="38"/>
        <v/>
      </c>
      <c r="R73" s="263"/>
      <c r="S73" s="242" t="str">
        <f t="shared" si="39"/>
        <v/>
      </c>
      <c r="T73" s="263"/>
      <c r="U73" s="243" t="str">
        <f t="shared" si="40"/>
        <v/>
      </c>
      <c r="V73" s="349"/>
      <c r="W73" s="347" t="str">
        <f t="shared" si="41"/>
        <v/>
      </c>
    </row>
    <row r="74" spans="1:23" ht="17.100000000000001" hidden="1" customHeight="1">
      <c r="A74" s="501"/>
      <c r="B74" s="273"/>
      <c r="C74" s="262"/>
      <c r="D74" s="262"/>
      <c r="E74" s="263"/>
      <c r="F74" s="263">
        <f t="shared" si="31"/>
        <v>0</v>
      </c>
      <c r="G74" s="264" t="str">
        <f t="shared" si="32"/>
        <v/>
      </c>
      <c r="H74" s="265" t="str">
        <f t="shared" si="33"/>
        <v/>
      </c>
      <c r="I74" s="274" t="str">
        <f t="shared" si="34"/>
        <v/>
      </c>
      <c r="J74" s="275" t="str">
        <f t="shared" si="35"/>
        <v/>
      </c>
      <c r="K74" s="276"/>
      <c r="L74" s="277"/>
      <c r="M74" s="241" t="str">
        <f t="shared" si="36"/>
        <v/>
      </c>
      <c r="N74" s="263"/>
      <c r="O74" s="242" t="str">
        <f t="shared" si="37"/>
        <v/>
      </c>
      <c r="P74" s="263"/>
      <c r="Q74" s="242" t="str">
        <f t="shared" si="38"/>
        <v/>
      </c>
      <c r="R74" s="263"/>
      <c r="S74" s="242" t="str">
        <f t="shared" si="39"/>
        <v/>
      </c>
      <c r="T74" s="263"/>
      <c r="U74" s="243" t="str">
        <f t="shared" si="40"/>
        <v/>
      </c>
      <c r="V74" s="349"/>
      <c r="W74" s="347" t="str">
        <f t="shared" si="41"/>
        <v/>
      </c>
    </row>
    <row r="75" spans="1:23" ht="17.100000000000001" hidden="1" customHeight="1">
      <c r="A75" s="501"/>
      <c r="B75" s="273"/>
      <c r="C75" s="262"/>
      <c r="D75" s="262"/>
      <c r="E75" s="263"/>
      <c r="F75" s="263">
        <f t="shared" si="31"/>
        <v>0</v>
      </c>
      <c r="G75" s="264" t="str">
        <f t="shared" si="32"/>
        <v/>
      </c>
      <c r="H75" s="265" t="str">
        <f t="shared" si="33"/>
        <v/>
      </c>
      <c r="I75" s="274" t="str">
        <f t="shared" si="34"/>
        <v/>
      </c>
      <c r="J75" s="275" t="str">
        <f t="shared" si="35"/>
        <v/>
      </c>
      <c r="K75" s="276"/>
      <c r="L75" s="277"/>
      <c r="M75" s="241" t="str">
        <f t="shared" si="36"/>
        <v/>
      </c>
      <c r="N75" s="263"/>
      <c r="O75" s="242" t="str">
        <f t="shared" si="37"/>
        <v/>
      </c>
      <c r="P75" s="263"/>
      <c r="Q75" s="242" t="str">
        <f t="shared" si="38"/>
        <v/>
      </c>
      <c r="R75" s="263"/>
      <c r="S75" s="242" t="str">
        <f t="shared" si="39"/>
        <v/>
      </c>
      <c r="T75" s="263"/>
      <c r="U75" s="243" t="str">
        <f t="shared" si="40"/>
        <v/>
      </c>
      <c r="V75" s="349"/>
      <c r="W75" s="347" t="str">
        <f t="shared" si="41"/>
        <v/>
      </c>
    </row>
    <row r="76" spans="1:23" ht="17.100000000000001" hidden="1" customHeight="1">
      <c r="A76" s="501"/>
      <c r="B76" s="273"/>
      <c r="C76" s="262"/>
      <c r="D76" s="262"/>
      <c r="E76" s="263"/>
      <c r="F76" s="263">
        <f t="shared" si="31"/>
        <v>0</v>
      </c>
      <c r="G76" s="264" t="str">
        <f t="shared" si="32"/>
        <v/>
      </c>
      <c r="H76" s="265" t="str">
        <f t="shared" si="33"/>
        <v/>
      </c>
      <c r="I76" s="274" t="str">
        <f t="shared" si="34"/>
        <v/>
      </c>
      <c r="J76" s="275" t="str">
        <f t="shared" si="35"/>
        <v/>
      </c>
      <c r="K76" s="276"/>
      <c r="L76" s="277"/>
      <c r="M76" s="241" t="str">
        <f t="shared" si="36"/>
        <v/>
      </c>
      <c r="N76" s="263"/>
      <c r="O76" s="242" t="str">
        <f t="shared" si="37"/>
        <v/>
      </c>
      <c r="P76" s="263"/>
      <c r="Q76" s="242" t="str">
        <f t="shared" si="38"/>
        <v/>
      </c>
      <c r="R76" s="263"/>
      <c r="S76" s="242" t="str">
        <f t="shared" si="39"/>
        <v/>
      </c>
      <c r="T76" s="263"/>
      <c r="U76" s="243" t="str">
        <f t="shared" si="40"/>
        <v/>
      </c>
      <c r="V76" s="349"/>
      <c r="W76" s="347" t="str">
        <f t="shared" si="41"/>
        <v/>
      </c>
    </row>
    <row r="77" spans="1:23" ht="17.100000000000001" hidden="1" customHeight="1">
      <c r="A77" s="501"/>
      <c r="B77" s="273"/>
      <c r="C77" s="262"/>
      <c r="D77" s="262"/>
      <c r="E77" s="263"/>
      <c r="F77" s="263">
        <f t="shared" si="31"/>
        <v>0</v>
      </c>
      <c r="G77" s="264" t="str">
        <f t="shared" si="32"/>
        <v/>
      </c>
      <c r="H77" s="265" t="str">
        <f t="shared" si="33"/>
        <v/>
      </c>
      <c r="I77" s="274" t="str">
        <f t="shared" si="34"/>
        <v/>
      </c>
      <c r="J77" s="275" t="str">
        <f t="shared" si="35"/>
        <v/>
      </c>
      <c r="K77" s="276"/>
      <c r="L77" s="277"/>
      <c r="M77" s="241" t="str">
        <f t="shared" si="36"/>
        <v/>
      </c>
      <c r="N77" s="278"/>
      <c r="O77" s="242" t="str">
        <f t="shared" si="37"/>
        <v/>
      </c>
      <c r="P77" s="263"/>
      <c r="Q77" s="242" t="str">
        <f t="shared" si="38"/>
        <v/>
      </c>
      <c r="R77" s="263"/>
      <c r="S77" s="242" t="str">
        <f t="shared" si="39"/>
        <v/>
      </c>
      <c r="T77" s="263"/>
      <c r="U77" s="243" t="str">
        <f t="shared" si="40"/>
        <v/>
      </c>
      <c r="V77" s="349"/>
      <c r="W77" s="347" t="str">
        <f t="shared" si="41"/>
        <v/>
      </c>
    </row>
    <row r="78" spans="1:23" ht="17.100000000000001" hidden="1" customHeight="1">
      <c r="A78" s="501"/>
      <c r="B78" s="273"/>
      <c r="C78" s="262"/>
      <c r="D78" s="262"/>
      <c r="E78" s="263"/>
      <c r="F78" s="263">
        <f t="shared" si="31"/>
        <v>0</v>
      </c>
      <c r="G78" s="264" t="str">
        <f t="shared" si="32"/>
        <v/>
      </c>
      <c r="H78" s="265" t="str">
        <f t="shared" si="33"/>
        <v/>
      </c>
      <c r="I78" s="274" t="str">
        <f t="shared" si="34"/>
        <v/>
      </c>
      <c r="J78" s="275" t="str">
        <f t="shared" si="35"/>
        <v/>
      </c>
      <c r="K78" s="276"/>
      <c r="L78" s="277"/>
      <c r="M78" s="241" t="str">
        <f t="shared" si="36"/>
        <v/>
      </c>
      <c r="N78" s="263"/>
      <c r="O78" s="242" t="str">
        <f t="shared" si="37"/>
        <v/>
      </c>
      <c r="P78" s="263"/>
      <c r="Q78" s="242" t="str">
        <f t="shared" si="38"/>
        <v/>
      </c>
      <c r="R78" s="263"/>
      <c r="S78" s="242" t="str">
        <f t="shared" si="39"/>
        <v/>
      </c>
      <c r="T78" s="263"/>
      <c r="U78" s="243" t="str">
        <f t="shared" si="40"/>
        <v/>
      </c>
      <c r="V78" s="349"/>
      <c r="W78" s="347" t="str">
        <f t="shared" si="41"/>
        <v/>
      </c>
    </row>
    <row r="79" spans="1:23" ht="17.100000000000001" hidden="1" customHeight="1">
      <c r="A79" s="501"/>
      <c r="B79" s="273"/>
      <c r="C79" s="262"/>
      <c r="D79" s="262"/>
      <c r="E79" s="263"/>
      <c r="F79" s="263">
        <f t="shared" si="31"/>
        <v>0</v>
      </c>
      <c r="G79" s="264" t="str">
        <f t="shared" si="32"/>
        <v/>
      </c>
      <c r="H79" s="265" t="str">
        <f t="shared" si="33"/>
        <v/>
      </c>
      <c r="I79" s="274" t="str">
        <f t="shared" si="34"/>
        <v/>
      </c>
      <c r="J79" s="275" t="str">
        <f t="shared" si="35"/>
        <v/>
      </c>
      <c r="K79" s="276"/>
      <c r="L79" s="277"/>
      <c r="M79" s="241" t="str">
        <f t="shared" si="36"/>
        <v/>
      </c>
      <c r="N79" s="263"/>
      <c r="O79" s="242" t="str">
        <f t="shared" si="37"/>
        <v/>
      </c>
      <c r="P79" s="263"/>
      <c r="Q79" s="242" t="str">
        <f t="shared" si="38"/>
        <v/>
      </c>
      <c r="R79" s="263"/>
      <c r="S79" s="242" t="str">
        <f t="shared" si="39"/>
        <v/>
      </c>
      <c r="T79" s="263"/>
      <c r="U79" s="243" t="str">
        <f t="shared" si="40"/>
        <v/>
      </c>
      <c r="V79" s="349"/>
      <c r="W79" s="347" t="str">
        <f t="shared" si="41"/>
        <v/>
      </c>
    </row>
    <row r="80" spans="1:23" ht="17.100000000000001" hidden="1" customHeight="1">
      <c r="A80" s="501"/>
      <c r="B80" s="273"/>
      <c r="C80" s="262"/>
      <c r="D80" s="262"/>
      <c r="E80" s="263"/>
      <c r="F80" s="263">
        <f t="shared" si="31"/>
        <v>0</v>
      </c>
      <c r="G80" s="264" t="str">
        <f t="shared" si="32"/>
        <v/>
      </c>
      <c r="H80" s="265" t="str">
        <f t="shared" si="33"/>
        <v/>
      </c>
      <c r="I80" s="274" t="str">
        <f t="shared" si="34"/>
        <v/>
      </c>
      <c r="J80" s="275" t="str">
        <f t="shared" si="35"/>
        <v/>
      </c>
      <c r="K80" s="276"/>
      <c r="L80" s="277"/>
      <c r="M80" s="241" t="str">
        <f t="shared" si="36"/>
        <v/>
      </c>
      <c r="N80" s="263"/>
      <c r="O80" s="242" t="str">
        <f t="shared" si="37"/>
        <v/>
      </c>
      <c r="P80" s="278"/>
      <c r="Q80" s="242" t="str">
        <f t="shared" si="38"/>
        <v/>
      </c>
      <c r="R80" s="263"/>
      <c r="S80" s="242" t="str">
        <f t="shared" si="39"/>
        <v/>
      </c>
      <c r="T80" s="263"/>
      <c r="U80" s="243" t="str">
        <f t="shared" si="40"/>
        <v/>
      </c>
      <c r="V80" s="349"/>
      <c r="W80" s="347" t="str">
        <f t="shared" si="41"/>
        <v/>
      </c>
    </row>
    <row r="81" spans="1:23" ht="17.100000000000001" hidden="1" customHeight="1">
      <c r="A81" s="501"/>
      <c r="B81" s="273"/>
      <c r="C81" s="262"/>
      <c r="D81" s="279"/>
      <c r="E81" s="263"/>
      <c r="F81" s="263">
        <f t="shared" si="31"/>
        <v>0</v>
      </c>
      <c r="G81" s="264" t="str">
        <f t="shared" si="32"/>
        <v/>
      </c>
      <c r="H81" s="265" t="str">
        <f t="shared" si="33"/>
        <v/>
      </c>
      <c r="I81" s="274" t="str">
        <f t="shared" si="34"/>
        <v/>
      </c>
      <c r="J81" s="275" t="str">
        <f t="shared" si="35"/>
        <v/>
      </c>
      <c r="K81" s="276"/>
      <c r="L81" s="277"/>
      <c r="M81" s="241" t="str">
        <f t="shared" si="36"/>
        <v/>
      </c>
      <c r="N81" s="278"/>
      <c r="O81" s="242" t="str">
        <f t="shared" si="37"/>
        <v/>
      </c>
      <c r="P81" s="263"/>
      <c r="Q81" s="242" t="str">
        <f t="shared" si="38"/>
        <v/>
      </c>
      <c r="R81" s="263"/>
      <c r="S81" s="242" t="str">
        <f t="shared" si="39"/>
        <v/>
      </c>
      <c r="T81" s="263"/>
      <c r="U81" s="243" t="str">
        <f t="shared" si="40"/>
        <v/>
      </c>
      <c r="V81" s="349"/>
      <c r="W81" s="347" t="str">
        <f t="shared" si="41"/>
        <v/>
      </c>
    </row>
    <row r="82" spans="1:23" ht="17.100000000000001" hidden="1" customHeight="1">
      <c r="A82" s="501"/>
      <c r="B82" s="273"/>
      <c r="C82" s="262"/>
      <c r="D82" s="279"/>
      <c r="E82" s="263"/>
      <c r="F82" s="263">
        <f t="shared" si="31"/>
        <v>0</v>
      </c>
      <c r="G82" s="264" t="str">
        <f t="shared" si="32"/>
        <v/>
      </c>
      <c r="H82" s="265" t="str">
        <f t="shared" si="33"/>
        <v/>
      </c>
      <c r="I82" s="274" t="str">
        <f t="shared" si="34"/>
        <v/>
      </c>
      <c r="J82" s="275" t="str">
        <f t="shared" si="35"/>
        <v/>
      </c>
      <c r="K82" s="276"/>
      <c r="L82" s="277"/>
      <c r="M82" s="241" t="str">
        <f t="shared" si="36"/>
        <v/>
      </c>
      <c r="N82" s="278"/>
      <c r="O82" s="242" t="str">
        <f t="shared" si="37"/>
        <v/>
      </c>
      <c r="P82" s="263"/>
      <c r="Q82" s="242" t="str">
        <f t="shared" si="38"/>
        <v/>
      </c>
      <c r="R82" s="263"/>
      <c r="S82" s="242" t="str">
        <f t="shared" si="39"/>
        <v/>
      </c>
      <c r="T82" s="263"/>
      <c r="U82" s="243" t="str">
        <f t="shared" si="40"/>
        <v/>
      </c>
      <c r="V82" s="349"/>
      <c r="W82" s="347" t="str">
        <f t="shared" si="41"/>
        <v/>
      </c>
    </row>
    <row r="83" spans="1:23" ht="17.100000000000001" hidden="1" customHeight="1">
      <c r="A83" s="501"/>
      <c r="B83" s="273"/>
      <c r="C83" s="262"/>
      <c r="D83" s="279"/>
      <c r="E83" s="263"/>
      <c r="F83" s="263">
        <f t="shared" si="31"/>
        <v>0</v>
      </c>
      <c r="G83" s="264" t="str">
        <f t="shared" si="32"/>
        <v/>
      </c>
      <c r="H83" s="265" t="str">
        <f t="shared" si="33"/>
        <v/>
      </c>
      <c r="I83" s="274" t="str">
        <f t="shared" si="34"/>
        <v/>
      </c>
      <c r="J83" s="275" t="str">
        <f t="shared" si="35"/>
        <v/>
      </c>
      <c r="K83" s="276"/>
      <c r="L83" s="277"/>
      <c r="M83" s="241" t="str">
        <f t="shared" si="36"/>
        <v/>
      </c>
      <c r="N83" s="278"/>
      <c r="O83" s="242" t="str">
        <f t="shared" si="37"/>
        <v/>
      </c>
      <c r="P83" s="263"/>
      <c r="Q83" s="242" t="str">
        <f t="shared" si="38"/>
        <v/>
      </c>
      <c r="R83" s="263"/>
      <c r="S83" s="242" t="str">
        <f t="shared" si="39"/>
        <v/>
      </c>
      <c r="T83" s="263"/>
      <c r="U83" s="243" t="str">
        <f t="shared" si="40"/>
        <v/>
      </c>
      <c r="V83" s="349"/>
      <c r="W83" s="347" t="str">
        <f t="shared" si="41"/>
        <v/>
      </c>
    </row>
    <row r="84" spans="1:23" ht="17.100000000000001" hidden="1" customHeight="1">
      <c r="A84" s="501"/>
      <c r="B84" s="273"/>
      <c r="C84" s="262"/>
      <c r="D84" s="279"/>
      <c r="E84" s="263"/>
      <c r="F84" s="263">
        <f t="shared" si="31"/>
        <v>0</v>
      </c>
      <c r="G84" s="264" t="str">
        <f t="shared" si="32"/>
        <v/>
      </c>
      <c r="H84" s="265" t="str">
        <f t="shared" si="33"/>
        <v/>
      </c>
      <c r="I84" s="274" t="str">
        <f t="shared" si="34"/>
        <v/>
      </c>
      <c r="J84" s="275" t="str">
        <f t="shared" si="35"/>
        <v/>
      </c>
      <c r="K84" s="276"/>
      <c r="L84" s="277"/>
      <c r="M84" s="241" t="str">
        <f t="shared" si="36"/>
        <v/>
      </c>
      <c r="N84" s="278"/>
      <c r="O84" s="242" t="str">
        <f t="shared" si="37"/>
        <v/>
      </c>
      <c r="P84" s="263"/>
      <c r="Q84" s="242" t="str">
        <f t="shared" si="38"/>
        <v/>
      </c>
      <c r="R84" s="263"/>
      <c r="S84" s="242" t="str">
        <f t="shared" si="39"/>
        <v/>
      </c>
      <c r="T84" s="263"/>
      <c r="U84" s="243" t="str">
        <f t="shared" si="40"/>
        <v/>
      </c>
      <c r="V84" s="349"/>
      <c r="W84" s="347" t="str">
        <f t="shared" si="41"/>
        <v/>
      </c>
    </row>
    <row r="85" spans="1:23" ht="17.100000000000001" hidden="1" customHeight="1">
      <c r="A85" s="501"/>
      <c r="B85" s="273"/>
      <c r="C85" s="262"/>
      <c r="D85" s="279"/>
      <c r="E85" s="263"/>
      <c r="F85" s="263">
        <f t="shared" si="31"/>
        <v>0</v>
      </c>
      <c r="G85" s="264" t="str">
        <f t="shared" si="32"/>
        <v/>
      </c>
      <c r="H85" s="265" t="str">
        <f t="shared" si="33"/>
        <v/>
      </c>
      <c r="I85" s="274" t="str">
        <f t="shared" si="34"/>
        <v/>
      </c>
      <c r="J85" s="275" t="str">
        <f t="shared" si="35"/>
        <v/>
      </c>
      <c r="K85" s="276"/>
      <c r="L85" s="277"/>
      <c r="M85" s="241" t="str">
        <f t="shared" si="36"/>
        <v/>
      </c>
      <c r="N85" s="278"/>
      <c r="O85" s="242" t="str">
        <f t="shared" si="37"/>
        <v/>
      </c>
      <c r="P85" s="263"/>
      <c r="Q85" s="242" t="str">
        <f t="shared" si="38"/>
        <v/>
      </c>
      <c r="R85" s="263"/>
      <c r="S85" s="242" t="str">
        <f t="shared" si="39"/>
        <v/>
      </c>
      <c r="T85" s="263"/>
      <c r="U85" s="243" t="str">
        <f t="shared" si="40"/>
        <v/>
      </c>
      <c r="V85" s="349"/>
      <c r="W85" s="347" t="str">
        <f t="shared" si="41"/>
        <v/>
      </c>
    </row>
    <row r="86" spans="1:23" ht="17.100000000000001" hidden="1" customHeight="1">
      <c r="A86" s="501"/>
      <c r="B86" s="273"/>
      <c r="C86" s="262"/>
      <c r="D86" s="279"/>
      <c r="E86" s="263"/>
      <c r="F86" s="263">
        <f t="shared" si="31"/>
        <v>0</v>
      </c>
      <c r="G86" s="264" t="str">
        <f t="shared" si="32"/>
        <v/>
      </c>
      <c r="H86" s="265" t="str">
        <f t="shared" si="33"/>
        <v/>
      </c>
      <c r="I86" s="274" t="str">
        <f t="shared" si="34"/>
        <v/>
      </c>
      <c r="J86" s="275" t="str">
        <f t="shared" si="35"/>
        <v/>
      </c>
      <c r="K86" s="276"/>
      <c r="L86" s="277"/>
      <c r="M86" s="241" t="str">
        <f t="shared" si="36"/>
        <v/>
      </c>
      <c r="N86" s="278"/>
      <c r="O86" s="242" t="str">
        <f t="shared" si="37"/>
        <v/>
      </c>
      <c r="P86" s="263"/>
      <c r="Q86" s="242" t="str">
        <f t="shared" si="38"/>
        <v/>
      </c>
      <c r="R86" s="263"/>
      <c r="S86" s="242" t="str">
        <f t="shared" si="39"/>
        <v/>
      </c>
      <c r="T86" s="263"/>
      <c r="U86" s="243" t="str">
        <f t="shared" si="40"/>
        <v/>
      </c>
      <c r="V86" s="349"/>
      <c r="W86" s="347" t="str">
        <f t="shared" si="41"/>
        <v/>
      </c>
    </row>
    <row r="87" spans="1:23" ht="17.100000000000001" hidden="1" customHeight="1">
      <c r="A87" s="501"/>
      <c r="B87" s="273"/>
      <c r="C87" s="262"/>
      <c r="D87" s="279"/>
      <c r="E87" s="263"/>
      <c r="F87" s="263">
        <f t="shared" si="31"/>
        <v>0</v>
      </c>
      <c r="G87" s="264" t="str">
        <f t="shared" si="32"/>
        <v/>
      </c>
      <c r="H87" s="265" t="str">
        <f t="shared" si="33"/>
        <v/>
      </c>
      <c r="I87" s="274" t="str">
        <f t="shared" si="34"/>
        <v/>
      </c>
      <c r="J87" s="275" t="str">
        <f t="shared" si="35"/>
        <v/>
      </c>
      <c r="K87" s="276"/>
      <c r="L87" s="277"/>
      <c r="M87" s="241" t="str">
        <f t="shared" si="36"/>
        <v/>
      </c>
      <c r="N87" s="278"/>
      <c r="O87" s="242" t="str">
        <f t="shared" si="37"/>
        <v/>
      </c>
      <c r="P87" s="263"/>
      <c r="Q87" s="242" t="str">
        <f t="shared" si="38"/>
        <v/>
      </c>
      <c r="R87" s="263"/>
      <c r="S87" s="242" t="str">
        <f t="shared" si="39"/>
        <v/>
      </c>
      <c r="T87" s="263"/>
      <c r="U87" s="243" t="str">
        <f t="shared" si="40"/>
        <v/>
      </c>
      <c r="V87" s="349"/>
      <c r="W87" s="347" t="str">
        <f t="shared" si="41"/>
        <v/>
      </c>
    </row>
    <row r="88" spans="1:23" ht="17.100000000000001" hidden="1" customHeight="1">
      <c r="A88" s="501"/>
      <c r="B88" s="273"/>
      <c r="C88" s="262"/>
      <c r="D88" s="279"/>
      <c r="E88" s="263"/>
      <c r="F88" s="263">
        <f t="shared" si="31"/>
        <v>0</v>
      </c>
      <c r="G88" s="264" t="str">
        <f t="shared" si="32"/>
        <v/>
      </c>
      <c r="H88" s="265" t="str">
        <f t="shared" si="33"/>
        <v/>
      </c>
      <c r="I88" s="274" t="str">
        <f t="shared" si="34"/>
        <v/>
      </c>
      <c r="J88" s="275" t="str">
        <f t="shared" si="35"/>
        <v/>
      </c>
      <c r="K88" s="276"/>
      <c r="L88" s="277"/>
      <c r="M88" s="241" t="str">
        <f t="shared" si="36"/>
        <v/>
      </c>
      <c r="N88" s="278"/>
      <c r="O88" s="242" t="str">
        <f t="shared" si="37"/>
        <v/>
      </c>
      <c r="P88" s="263"/>
      <c r="Q88" s="242" t="str">
        <f t="shared" si="38"/>
        <v/>
      </c>
      <c r="R88" s="263"/>
      <c r="S88" s="242" t="str">
        <f t="shared" si="39"/>
        <v/>
      </c>
      <c r="T88" s="263"/>
      <c r="U88" s="243" t="str">
        <f t="shared" si="40"/>
        <v/>
      </c>
      <c r="V88" s="349"/>
      <c r="W88" s="347" t="str">
        <f t="shared" si="41"/>
        <v/>
      </c>
    </row>
    <row r="89" spans="1:23" ht="17.100000000000001" hidden="1" customHeight="1">
      <c r="A89" s="501"/>
      <c r="B89" s="273"/>
      <c r="C89" s="262"/>
      <c r="D89" s="279"/>
      <c r="E89" s="263"/>
      <c r="F89" s="263">
        <f t="shared" si="31"/>
        <v>0</v>
      </c>
      <c r="G89" s="264" t="str">
        <f t="shared" si="32"/>
        <v/>
      </c>
      <c r="H89" s="265" t="str">
        <f t="shared" si="33"/>
        <v/>
      </c>
      <c r="I89" s="274" t="str">
        <f t="shared" si="34"/>
        <v/>
      </c>
      <c r="J89" s="275" t="str">
        <f t="shared" si="35"/>
        <v/>
      </c>
      <c r="K89" s="276"/>
      <c r="L89" s="277"/>
      <c r="M89" s="241" t="str">
        <f t="shared" si="36"/>
        <v/>
      </c>
      <c r="N89" s="278"/>
      <c r="O89" s="242" t="str">
        <f t="shared" si="37"/>
        <v/>
      </c>
      <c r="P89" s="263"/>
      <c r="Q89" s="242" t="str">
        <f t="shared" si="38"/>
        <v/>
      </c>
      <c r="R89" s="263"/>
      <c r="S89" s="242" t="str">
        <f t="shared" si="39"/>
        <v/>
      </c>
      <c r="T89" s="263"/>
      <c r="U89" s="243" t="str">
        <f t="shared" si="40"/>
        <v/>
      </c>
      <c r="V89" s="349"/>
      <c r="W89" s="347" t="str">
        <f t="shared" si="41"/>
        <v/>
      </c>
    </row>
    <row r="90" spans="1:23" ht="17.100000000000001" hidden="1" customHeight="1">
      <c r="A90" s="501"/>
      <c r="B90" s="273"/>
      <c r="C90" s="262"/>
      <c r="D90" s="279"/>
      <c r="E90" s="263"/>
      <c r="F90" s="263">
        <f t="shared" si="31"/>
        <v>0</v>
      </c>
      <c r="G90" s="264" t="str">
        <f t="shared" si="32"/>
        <v/>
      </c>
      <c r="H90" s="265" t="str">
        <f t="shared" si="33"/>
        <v/>
      </c>
      <c r="I90" s="274" t="str">
        <f t="shared" si="34"/>
        <v/>
      </c>
      <c r="J90" s="275" t="str">
        <f t="shared" si="35"/>
        <v/>
      </c>
      <c r="K90" s="276"/>
      <c r="L90" s="277"/>
      <c r="M90" s="241" t="str">
        <f t="shared" si="36"/>
        <v/>
      </c>
      <c r="N90" s="278"/>
      <c r="O90" s="242" t="str">
        <f t="shared" si="37"/>
        <v/>
      </c>
      <c r="P90" s="263"/>
      <c r="Q90" s="242" t="str">
        <f t="shared" si="38"/>
        <v/>
      </c>
      <c r="R90" s="263"/>
      <c r="S90" s="242" t="str">
        <f t="shared" si="39"/>
        <v/>
      </c>
      <c r="T90" s="263"/>
      <c r="U90" s="243" t="str">
        <f t="shared" si="40"/>
        <v/>
      </c>
      <c r="V90" s="349"/>
      <c r="W90" s="347" t="str">
        <f t="shared" si="41"/>
        <v/>
      </c>
    </row>
    <row r="91" spans="1:23" ht="17.100000000000001" hidden="1" customHeight="1">
      <c r="A91" s="501"/>
      <c r="B91" s="273"/>
      <c r="C91" s="262"/>
      <c r="D91" s="279"/>
      <c r="E91" s="263"/>
      <c r="F91" s="263">
        <f t="shared" si="31"/>
        <v>0</v>
      </c>
      <c r="G91" s="264" t="str">
        <f t="shared" si="32"/>
        <v/>
      </c>
      <c r="H91" s="265" t="str">
        <f t="shared" si="33"/>
        <v/>
      </c>
      <c r="I91" s="274" t="str">
        <f t="shared" si="34"/>
        <v/>
      </c>
      <c r="J91" s="275" t="str">
        <f t="shared" si="35"/>
        <v/>
      </c>
      <c r="K91" s="276"/>
      <c r="L91" s="277"/>
      <c r="M91" s="241" t="str">
        <f t="shared" si="36"/>
        <v/>
      </c>
      <c r="N91" s="278"/>
      <c r="O91" s="242" t="str">
        <f t="shared" si="37"/>
        <v/>
      </c>
      <c r="P91" s="263"/>
      <c r="Q91" s="242" t="str">
        <f t="shared" si="38"/>
        <v/>
      </c>
      <c r="R91" s="263"/>
      <c r="S91" s="242" t="str">
        <f t="shared" si="39"/>
        <v/>
      </c>
      <c r="T91" s="263"/>
      <c r="U91" s="243" t="str">
        <f t="shared" si="40"/>
        <v/>
      </c>
      <c r="V91" s="349"/>
      <c r="W91" s="347" t="str">
        <f t="shared" si="41"/>
        <v/>
      </c>
    </row>
    <row r="92" spans="1:23" ht="17.100000000000001" hidden="1" customHeight="1">
      <c r="A92" s="501"/>
      <c r="B92" s="273"/>
      <c r="C92" s="262"/>
      <c r="D92" s="279"/>
      <c r="E92" s="263"/>
      <c r="F92" s="263">
        <f t="shared" si="31"/>
        <v>0</v>
      </c>
      <c r="G92" s="264" t="str">
        <f t="shared" si="32"/>
        <v/>
      </c>
      <c r="H92" s="265" t="str">
        <f t="shared" si="33"/>
        <v/>
      </c>
      <c r="I92" s="274" t="str">
        <f t="shared" si="34"/>
        <v/>
      </c>
      <c r="J92" s="275" t="str">
        <f t="shared" si="35"/>
        <v/>
      </c>
      <c r="K92" s="276"/>
      <c r="L92" s="277"/>
      <c r="M92" s="241" t="str">
        <f t="shared" si="36"/>
        <v/>
      </c>
      <c r="N92" s="278"/>
      <c r="O92" s="242" t="str">
        <f t="shared" si="37"/>
        <v/>
      </c>
      <c r="P92" s="263"/>
      <c r="Q92" s="242" t="str">
        <f t="shared" si="38"/>
        <v/>
      </c>
      <c r="R92" s="263"/>
      <c r="S92" s="242" t="str">
        <f t="shared" si="39"/>
        <v/>
      </c>
      <c r="T92" s="263"/>
      <c r="U92" s="243" t="str">
        <f t="shared" si="40"/>
        <v/>
      </c>
      <c r="V92" s="349"/>
      <c r="W92" s="347" t="str">
        <f t="shared" si="41"/>
        <v/>
      </c>
    </row>
    <row r="93" spans="1:23" ht="17.100000000000001" hidden="1" customHeight="1">
      <c r="A93" s="502"/>
      <c r="B93" s="273"/>
      <c r="C93" s="262"/>
      <c r="D93" s="279"/>
      <c r="E93" s="263"/>
      <c r="F93" s="263">
        <f t="shared" si="31"/>
        <v>0</v>
      </c>
      <c r="G93" s="264" t="str">
        <f t="shared" si="32"/>
        <v/>
      </c>
      <c r="H93" s="265" t="str">
        <f t="shared" si="33"/>
        <v/>
      </c>
      <c r="I93" s="274" t="str">
        <f t="shared" si="34"/>
        <v/>
      </c>
      <c r="J93" s="275" t="str">
        <f t="shared" si="35"/>
        <v/>
      </c>
      <c r="K93" s="276"/>
      <c r="L93" s="277"/>
      <c r="M93" s="241" t="str">
        <f t="shared" si="36"/>
        <v/>
      </c>
      <c r="N93" s="278"/>
      <c r="O93" s="242" t="str">
        <f t="shared" si="37"/>
        <v/>
      </c>
      <c r="P93" s="263"/>
      <c r="Q93" s="242" t="str">
        <f t="shared" si="38"/>
        <v/>
      </c>
      <c r="R93" s="263"/>
      <c r="S93" s="242" t="str">
        <f t="shared" si="39"/>
        <v/>
      </c>
      <c r="T93" s="263"/>
      <c r="U93" s="243" t="str">
        <f t="shared" si="40"/>
        <v/>
      </c>
      <c r="V93" s="349"/>
      <c r="W93" s="347" t="str">
        <f t="shared" si="41"/>
        <v/>
      </c>
    </row>
    <row r="94" spans="1:23" ht="17.100000000000001" hidden="1" customHeight="1">
      <c r="A94" s="234"/>
      <c r="B94" s="273"/>
      <c r="C94" s="262"/>
      <c r="D94" s="279"/>
      <c r="E94" s="263"/>
      <c r="F94" s="263">
        <f t="shared" si="31"/>
        <v>0</v>
      </c>
      <c r="G94" s="264" t="str">
        <f t="shared" si="32"/>
        <v/>
      </c>
      <c r="H94" s="265" t="str">
        <f t="shared" si="33"/>
        <v/>
      </c>
      <c r="I94" s="274" t="str">
        <f t="shared" si="34"/>
        <v/>
      </c>
      <c r="J94" s="275" t="str">
        <f t="shared" si="35"/>
        <v/>
      </c>
      <c r="K94" s="276"/>
      <c r="L94" s="277"/>
      <c r="M94" s="241" t="str">
        <f t="shared" si="36"/>
        <v/>
      </c>
      <c r="N94" s="278"/>
      <c r="O94" s="242" t="str">
        <f t="shared" si="37"/>
        <v/>
      </c>
      <c r="P94" s="263"/>
      <c r="Q94" s="242" t="str">
        <f t="shared" si="38"/>
        <v/>
      </c>
      <c r="R94" s="263"/>
      <c r="S94" s="242" t="str">
        <f t="shared" si="39"/>
        <v/>
      </c>
      <c r="T94" s="263"/>
      <c r="U94" s="243" t="str">
        <f t="shared" si="40"/>
        <v/>
      </c>
      <c r="V94" s="349"/>
      <c r="W94" s="347" t="str">
        <f t="shared" si="41"/>
        <v/>
      </c>
    </row>
    <row r="95" spans="1:23" ht="17.100000000000001" hidden="1" customHeight="1">
      <c r="A95" s="234"/>
      <c r="B95" s="273"/>
      <c r="C95" s="262"/>
      <c r="D95" s="279"/>
      <c r="E95" s="263"/>
      <c r="F95" s="263">
        <f t="shared" si="31"/>
        <v>0</v>
      </c>
      <c r="G95" s="264" t="str">
        <f t="shared" si="32"/>
        <v/>
      </c>
      <c r="H95" s="265" t="str">
        <f t="shared" si="33"/>
        <v/>
      </c>
      <c r="I95" s="274" t="str">
        <f t="shared" si="34"/>
        <v/>
      </c>
      <c r="J95" s="275" t="str">
        <f t="shared" si="35"/>
        <v/>
      </c>
      <c r="K95" s="276"/>
      <c r="L95" s="277"/>
      <c r="M95" s="241" t="str">
        <f t="shared" si="36"/>
        <v/>
      </c>
      <c r="N95" s="278"/>
      <c r="O95" s="242" t="str">
        <f t="shared" si="37"/>
        <v/>
      </c>
      <c r="P95" s="263"/>
      <c r="Q95" s="242" t="str">
        <f t="shared" si="38"/>
        <v/>
      </c>
      <c r="R95" s="263"/>
      <c r="S95" s="242" t="str">
        <f t="shared" si="39"/>
        <v/>
      </c>
      <c r="T95" s="263"/>
      <c r="U95" s="243" t="str">
        <f t="shared" si="40"/>
        <v/>
      </c>
      <c r="V95" s="349"/>
      <c r="W95" s="347" t="str">
        <f t="shared" si="41"/>
        <v/>
      </c>
    </row>
    <row r="96" spans="1:23" ht="17.100000000000001" hidden="1" customHeight="1">
      <c r="A96" s="234"/>
      <c r="B96" s="273"/>
      <c r="C96" s="262"/>
      <c r="D96" s="279"/>
      <c r="E96" s="263"/>
      <c r="F96" s="263">
        <f t="shared" si="31"/>
        <v>0</v>
      </c>
      <c r="G96" s="264" t="str">
        <f t="shared" si="32"/>
        <v/>
      </c>
      <c r="H96" s="265" t="str">
        <f t="shared" si="33"/>
        <v/>
      </c>
      <c r="I96" s="274" t="str">
        <f t="shared" si="34"/>
        <v/>
      </c>
      <c r="J96" s="275" t="str">
        <f t="shared" si="35"/>
        <v/>
      </c>
      <c r="K96" s="276"/>
      <c r="L96" s="277"/>
      <c r="M96" s="241" t="str">
        <f t="shared" si="36"/>
        <v/>
      </c>
      <c r="N96" s="278"/>
      <c r="O96" s="242" t="str">
        <f t="shared" si="37"/>
        <v/>
      </c>
      <c r="P96" s="263"/>
      <c r="Q96" s="242" t="str">
        <f t="shared" si="38"/>
        <v/>
      </c>
      <c r="R96" s="263"/>
      <c r="S96" s="242" t="str">
        <f t="shared" si="39"/>
        <v/>
      </c>
      <c r="T96" s="263"/>
      <c r="U96" s="243" t="str">
        <f t="shared" si="40"/>
        <v/>
      </c>
      <c r="V96" s="349"/>
      <c r="W96" s="347" t="str">
        <f t="shared" si="41"/>
        <v/>
      </c>
    </row>
    <row r="97" spans="1:23" ht="6" customHeight="1" thickBot="1">
      <c r="A97" s="250"/>
      <c r="B97" s="267"/>
      <c r="C97" s="251"/>
      <c r="D97" s="284"/>
      <c r="E97" s="252"/>
      <c r="F97" s="252"/>
      <c r="G97" s="281"/>
      <c r="H97" s="282"/>
      <c r="I97" s="272"/>
      <c r="J97" s="253"/>
      <c r="K97" s="254"/>
      <c r="L97" s="255"/>
      <c r="M97" s="260"/>
      <c r="N97" s="283"/>
      <c r="O97" s="261"/>
      <c r="P97" s="252"/>
      <c r="Q97" s="261"/>
      <c r="R97" s="252"/>
      <c r="S97" s="261"/>
      <c r="T97" s="252"/>
      <c r="U97" s="280"/>
      <c r="V97" s="350"/>
      <c r="W97" s="347"/>
    </row>
  </sheetData>
  <sortState ref="C5:W55">
    <sortCondition descending="1" ref="F5"/>
    <sortCondition ref="H5"/>
  </sortState>
  <phoneticPr fontId="13" type="noConversion"/>
  <printOptions horizontalCentered="1"/>
  <pageMargins left="0.78740157480314965" right="0.78740157480314965" top="0.59055118110236227" bottom="0.39370078740157483" header="0.51181102362204722" footer="0.51181102362204722"/>
  <pageSetup paperSize="9" scale="70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Tabelle17">
    <pageSetUpPr fitToPage="1"/>
  </sheetPr>
  <dimension ref="A1:AD34"/>
  <sheetViews>
    <sheetView showGridLines="0" topLeftCell="A6" workbookViewId="0">
      <selection activeCell="L20" sqref="L20"/>
    </sheetView>
  </sheetViews>
  <sheetFormatPr baseColWidth="10" defaultRowHeight="12.75"/>
  <cols>
    <col min="1" max="1" width="14.140625" style="15" customWidth="1"/>
    <col min="2" max="29" width="3.5703125" style="15" customWidth="1"/>
    <col min="30" max="30" width="1.7109375" style="15" customWidth="1"/>
    <col min="31" max="31" width="2.7109375" style="15" customWidth="1"/>
    <col min="32" max="16384" width="11.42578125" style="15"/>
  </cols>
  <sheetData>
    <row r="1" spans="1:30" ht="24" customHeight="1" thickBot="1">
      <c r="A1" s="467" t="s">
        <v>130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53"/>
    </row>
    <row r="2" spans="1:30" ht="15" customHeight="1" thickBot="1">
      <c r="A2" s="80"/>
      <c r="B2" s="358" t="s">
        <v>26</v>
      </c>
      <c r="C2" s="355"/>
      <c r="D2" s="355"/>
      <c r="E2" s="197">
        <v>1</v>
      </c>
      <c r="F2" s="355" t="s">
        <v>27</v>
      </c>
      <c r="G2" s="355"/>
      <c r="H2" s="355"/>
      <c r="I2" s="197">
        <v>1</v>
      </c>
      <c r="J2" s="355" t="s">
        <v>28</v>
      </c>
      <c r="K2" s="355"/>
      <c r="L2" s="355"/>
      <c r="M2" s="197">
        <v>1</v>
      </c>
      <c r="N2" s="355" t="s">
        <v>29</v>
      </c>
      <c r="O2" s="355"/>
      <c r="P2" s="355"/>
      <c r="Q2" s="197">
        <v>1</v>
      </c>
      <c r="R2" s="355" t="s">
        <v>30</v>
      </c>
      <c r="S2" s="355"/>
      <c r="T2" s="355"/>
      <c r="U2" s="197">
        <v>1</v>
      </c>
      <c r="V2" s="355" t="s">
        <v>31</v>
      </c>
      <c r="W2" s="355"/>
      <c r="X2" s="355"/>
      <c r="Y2" s="197">
        <v>0</v>
      </c>
      <c r="Z2" s="355" t="s">
        <v>76</v>
      </c>
      <c r="AA2" s="355"/>
      <c r="AB2" s="355"/>
      <c r="AC2" s="121">
        <v>0</v>
      </c>
      <c r="AD2" s="3"/>
    </row>
    <row r="3" spans="1:30" ht="15" customHeight="1">
      <c r="A3" s="71" t="s">
        <v>24</v>
      </c>
      <c r="B3" s="542">
        <v>20</v>
      </c>
      <c r="C3" s="540"/>
      <c r="D3" s="540"/>
      <c r="E3" s="541"/>
      <c r="F3" s="539">
        <v>19</v>
      </c>
      <c r="G3" s="540"/>
      <c r="H3" s="540"/>
      <c r="I3" s="541"/>
      <c r="J3" s="539">
        <v>2</v>
      </c>
      <c r="K3" s="540"/>
      <c r="L3" s="540"/>
      <c r="M3" s="541"/>
      <c r="N3" s="539">
        <v>21</v>
      </c>
      <c r="O3" s="540"/>
      <c r="P3" s="540"/>
      <c r="Q3" s="541"/>
      <c r="R3" s="539">
        <v>12</v>
      </c>
      <c r="S3" s="540"/>
      <c r="T3" s="540"/>
      <c r="U3" s="541"/>
      <c r="V3" s="539"/>
      <c r="W3" s="540"/>
      <c r="X3" s="540"/>
      <c r="Y3" s="541"/>
      <c r="Z3" s="539"/>
      <c r="AA3" s="540"/>
      <c r="AB3" s="540"/>
      <c r="AC3" s="543"/>
      <c r="AD3" s="3"/>
    </row>
    <row r="4" spans="1:30" ht="15" customHeight="1">
      <c r="A4" s="72" t="s">
        <v>17</v>
      </c>
      <c r="B4" s="61">
        <f>IF(B3,IF(VLOOKUP(B3,'Info Spieler'!$A$2:$H$96,2)=0,"",VLOOKUP(B3,'Info Spieler'!$A$2:$H$96,2)),"")</f>
        <v>37751</v>
      </c>
      <c r="C4" s="62"/>
      <c r="D4" s="62"/>
      <c r="E4" s="63"/>
      <c r="F4" s="64">
        <f>IF(F3,IF(VLOOKUP(F3,'Info Spieler'!$A$2:$H$135,2)=0,"",VLOOKUP(F3,'Info Spieler'!$A$2:$H$96,2)),"")</f>
        <v>48946</v>
      </c>
      <c r="G4" s="62"/>
      <c r="H4" s="62"/>
      <c r="I4" s="63"/>
      <c r="J4" s="64">
        <f>IF(J3,IF(VLOOKUP(J3,'Info Spieler'!$A$2:$H$135,2)=0,"",VLOOKUP(J3,'Info Spieler'!$A$2:$H$96,2)),"")</f>
        <v>37750</v>
      </c>
      <c r="K4" s="62"/>
      <c r="L4" s="62"/>
      <c r="M4" s="63"/>
      <c r="N4" s="64">
        <f>IF(N3,IF(VLOOKUP(N3,'Info Spieler'!$A$2:$H$135,2)=0,"",VLOOKUP(N3,'Info Spieler'!$A$2:$H$96,2)),"")</f>
        <v>37832</v>
      </c>
      <c r="O4" s="62"/>
      <c r="P4" s="62"/>
      <c r="Q4" s="63"/>
      <c r="R4" s="64">
        <f>IF(R3,IF(VLOOKUP(R3,'Info Spieler'!$A$2:$H$135,2)=0,"",VLOOKUP(R3,'Info Spieler'!$A$2:$H$96,2)),"")</f>
        <v>196</v>
      </c>
      <c r="S4" s="62"/>
      <c r="T4" s="62"/>
      <c r="U4" s="63"/>
      <c r="V4" s="64" t="str">
        <f>IF(V3,IF(VLOOKUP(V3,'Info Spieler'!$A$2:$H$135,2)=0,"",VLOOKUP(V3,'Info Spieler'!$A$2:$H$96,2)),"")</f>
        <v/>
      </c>
      <c r="W4" s="62"/>
      <c r="X4" s="62"/>
      <c r="Y4" s="63"/>
      <c r="Z4" s="66" t="str">
        <f>IF(Z3,IF(VLOOKUP(Z3,'Info Spieler'!$A$2:$H$135,2)=0,"",VLOOKUP(Z3,'Info Spieler'!$A$2:$H$96,2)),"")</f>
        <v/>
      </c>
      <c r="AA4" s="62"/>
      <c r="AB4" s="62"/>
      <c r="AC4" s="65"/>
      <c r="AD4" s="3"/>
    </row>
    <row r="5" spans="1:30" ht="15" customHeight="1">
      <c r="A5" s="72" t="s">
        <v>23</v>
      </c>
      <c r="B5" s="58" t="str">
        <f>IF(B3,IF(VLOOKUP(B3,'Info Spieler'!$A$2:$H$96,7)=0,"",VLOOKUP(B3,'Info Spieler'!$A$2:$H$96,7)),"")</f>
        <v>Zschäpe, Jens-Bob</v>
      </c>
      <c r="C5" s="54"/>
      <c r="D5" s="55"/>
      <c r="E5" s="56"/>
      <c r="F5" s="60" t="str">
        <f>IF(F3,IF(VLOOKUP(F3,'Info Spieler'!$A$2:$H$96,7)=0,"",VLOOKUP(F3,'Info Spieler'!$A$2:$H$96,7)),"")</f>
        <v>Vennemann, Dirk</v>
      </c>
      <c r="G5" s="54"/>
      <c r="H5" s="55"/>
      <c r="I5" s="56"/>
      <c r="J5" s="60" t="str">
        <f>IF(J3,IF(VLOOKUP(J3,'Info Spieler'!$A$2:$H$96,7)=0,"",VLOOKUP(J3,'Info Spieler'!$A$2:$H$96,7)),"")</f>
        <v>Zschäpe, Ruth Friederike</v>
      </c>
      <c r="K5" s="54"/>
      <c r="L5" s="55"/>
      <c r="M5" s="56"/>
      <c r="N5" s="60" t="str">
        <f>IF(N3,IF(VLOOKUP(N3,'Info Spieler'!$A$2:$H$96,7)=0,"",VLOOKUP(N3,'Info Spieler'!$A$2:$H$96,7)),"")</f>
        <v>Dunker, Sven</v>
      </c>
      <c r="O5" s="54"/>
      <c r="P5" s="55"/>
      <c r="Q5" s="56"/>
      <c r="R5" s="60" t="str">
        <f>IF(R3,IF(VLOOKUP(R3,'Info Spieler'!$A$2:$H$96,7)=0,"",VLOOKUP(R3,'Info Spieler'!$A$2:$H$96,7)),"")</f>
        <v>Dettmer, Peter</v>
      </c>
      <c r="S5" s="54"/>
      <c r="T5" s="55"/>
      <c r="U5" s="56"/>
      <c r="V5" s="60" t="str">
        <f>IF(V3,IF(VLOOKUP(V3,'Info Spieler'!$A$2:$H$96,7)=0,"",VLOOKUP(V3,'Info Spieler'!$A$2:$H$96,7)),"")</f>
        <v/>
      </c>
      <c r="W5" s="54"/>
      <c r="X5" s="55"/>
      <c r="Y5" s="56"/>
      <c r="Z5" s="59" t="str">
        <f>IF(Z3,IF(VLOOKUP(Z3,'Info Spieler'!$A$2:$H$96,7)=0,"",VLOOKUP(Z3,'Info Spieler'!$A$2:$H$96,7)),"")</f>
        <v/>
      </c>
      <c r="AA5" s="54"/>
      <c r="AB5" s="55"/>
      <c r="AC5" s="57"/>
      <c r="AD5" s="3"/>
    </row>
    <row r="6" spans="1:30" ht="15" customHeight="1" thickBot="1">
      <c r="A6" s="73" t="s">
        <v>22</v>
      </c>
      <c r="B6" s="74" t="str">
        <f>IF(B3,IF(VLOOKUP(B3,'Info Spieler'!$A$2:$H$96,5)=0,"",VLOOKUP(B3,'Info Spieler'!$A$2:$H$96,5)),"")</f>
        <v>Sm2</v>
      </c>
      <c r="C6" s="75"/>
      <c r="D6" s="76"/>
      <c r="E6" s="77"/>
      <c r="F6" s="78" t="str">
        <f>IF(F3,IF(VLOOKUP(F3,'Info Spieler'!$A$2:$H$96,5)=0,"",VLOOKUP(F3,'Info Spieler'!$A$2:$H$96,5)),"")</f>
        <v>Sm1</v>
      </c>
      <c r="G6" s="75"/>
      <c r="H6" s="76"/>
      <c r="I6" s="77"/>
      <c r="J6" s="78" t="str">
        <f>IF(J3,IF(VLOOKUP(J3,'Info Spieler'!$A$2:$H$96,5)=0,"",VLOOKUP(J3,'Info Spieler'!$A$2:$H$96,5)),"")</f>
        <v>D</v>
      </c>
      <c r="K6" s="75"/>
      <c r="L6" s="76"/>
      <c r="M6" s="77"/>
      <c r="N6" s="78" t="str">
        <f>IF(N3,IF(VLOOKUP(N3,'Info Spieler'!$A$2:$H$96,5)=0,"",VLOOKUP(N3,'Info Spieler'!$A$2:$H$96,5)),"")</f>
        <v>H</v>
      </c>
      <c r="O6" s="75"/>
      <c r="P6" s="76"/>
      <c r="Q6" s="77"/>
      <c r="R6" s="78" t="str">
        <f>IF(R3,IF(VLOOKUP(R3,'Info Spieler'!$A$2:$H$96,5)=0,"",VLOOKUP(R3,'Info Spieler'!$A$2:$H$96,5)),"")</f>
        <v>Sm1</v>
      </c>
      <c r="S6" s="75"/>
      <c r="T6" s="76"/>
      <c r="U6" s="77"/>
      <c r="V6" s="78" t="str">
        <f>IF(V3,IF(VLOOKUP(V3,'Info Spieler'!$A$2:$H$96,5)=0,"",VLOOKUP(V3,'Info Spieler'!$A$2:$H$96,5)),"")</f>
        <v/>
      </c>
      <c r="W6" s="75"/>
      <c r="X6" s="76"/>
      <c r="Y6" s="77"/>
      <c r="Z6" s="76" t="str">
        <f>IF(Z3,IF(VLOOKUP(Z3,'Info Spieler'!$A$2:$H$96,5)=0,"",VLOOKUP(Z3,'Info Spieler'!$A$2:$H$96,5)),"")</f>
        <v/>
      </c>
      <c r="AA6" s="75"/>
      <c r="AB6" s="76"/>
      <c r="AC6" s="79"/>
      <c r="AD6" s="3"/>
    </row>
    <row r="7" spans="1:30" ht="15" customHeight="1" thickBot="1">
      <c r="A7" s="72" t="s">
        <v>20</v>
      </c>
      <c r="B7" s="359" t="str">
        <f>IF(B3,IF(VLOOKUP(B3,'Info Spieler'!$A$2:$H$96,6)=0,"",VLOOKUP(B3,'Info Spieler'!$A$2:$H$96,6)),"")</f>
        <v>VfB Osnabrück I</v>
      </c>
      <c r="C7" s="357"/>
      <c r="D7" s="356"/>
      <c r="E7" s="356"/>
      <c r="F7" s="356" t="str">
        <f>IF(F3,IF(VLOOKUP(F3,'Info Spieler'!$A$2:$H$96,6)=0,"",VLOOKUP(F3,'Info Spieler'!$A$2:$H$96,6)),"")</f>
        <v>VfB Osnabrück I</v>
      </c>
      <c r="G7" s="357"/>
      <c r="H7" s="356"/>
      <c r="I7" s="356"/>
      <c r="J7" s="356" t="str">
        <f>IF(J3,IF(VLOOKUP(J3,'Info Spieler'!$A$2:$H$96,6)=0,"",VLOOKUP(J3,'Info Spieler'!$A$2:$H$96,6)),"")</f>
        <v>VfB Osnabrück I</v>
      </c>
      <c r="K7" s="357"/>
      <c r="L7" s="356"/>
      <c r="M7" s="356"/>
      <c r="N7" s="356" t="str">
        <f>IF(N3,IF(VLOOKUP(N3,'Info Spieler'!$A$2:$H$96,6)=0,"",VLOOKUP(N3,'Info Spieler'!$A$2:$H$96,6)),"")</f>
        <v>VfB Osnabrück I</v>
      </c>
      <c r="O7" s="357"/>
      <c r="P7" s="356"/>
      <c r="Q7" s="356"/>
      <c r="R7" s="356" t="str">
        <f>IF(R3,IF(VLOOKUP(R3,'Info Spieler'!$A$2:$H$96,6)=0,"",VLOOKUP(R3,'Info Spieler'!$A$2:$H$96,6)),"")</f>
        <v>VfB Osnabrück I</v>
      </c>
      <c r="S7" s="357"/>
      <c r="T7" s="356"/>
      <c r="U7" s="356"/>
      <c r="V7" s="356" t="str">
        <f>IF(V3,IF(VLOOKUP(V3,'Info Spieler'!$A$2:$H$96,6)=0,"",VLOOKUP(V3,'Info Spieler'!$A$2:$H$96,6)),"")</f>
        <v/>
      </c>
      <c r="W7" s="357"/>
      <c r="X7" s="356"/>
      <c r="Y7" s="356"/>
      <c r="Z7" s="356" t="str">
        <f>IF(Z3,IF(VLOOKUP(Z3,'Info Spieler'!$A$2:$H$96,6)=0,"",VLOOKUP(Z3,'Info Spieler'!$A$2:$H$96,6)),"")</f>
        <v/>
      </c>
      <c r="AA7" s="357"/>
      <c r="AB7" s="356"/>
      <c r="AC7" s="360"/>
      <c r="AD7" s="3"/>
    </row>
    <row r="8" spans="1:30" ht="15" customHeight="1">
      <c r="A8" s="4" t="s">
        <v>109</v>
      </c>
      <c r="B8" s="431">
        <v>2</v>
      </c>
      <c r="C8" s="432">
        <v>1</v>
      </c>
      <c r="D8" s="432">
        <v>2</v>
      </c>
      <c r="E8" s="433"/>
      <c r="F8" s="434">
        <v>2</v>
      </c>
      <c r="G8" s="432">
        <v>2</v>
      </c>
      <c r="H8" s="432">
        <v>2</v>
      </c>
      <c r="I8" s="433"/>
      <c r="J8" s="434">
        <v>2</v>
      </c>
      <c r="K8" s="432">
        <v>2</v>
      </c>
      <c r="L8" s="432">
        <v>1</v>
      </c>
      <c r="M8" s="433"/>
      <c r="N8" s="434">
        <v>1</v>
      </c>
      <c r="O8" s="432">
        <v>2</v>
      </c>
      <c r="P8" s="432">
        <v>2</v>
      </c>
      <c r="Q8" s="433"/>
      <c r="R8" s="434">
        <v>1</v>
      </c>
      <c r="S8" s="432">
        <v>1</v>
      </c>
      <c r="T8" s="432">
        <v>1</v>
      </c>
      <c r="U8" s="433"/>
      <c r="V8" s="434"/>
      <c r="W8" s="432"/>
      <c r="X8" s="432"/>
      <c r="Y8" s="433"/>
      <c r="Z8" s="434"/>
      <c r="AA8" s="432"/>
      <c r="AB8" s="432"/>
      <c r="AC8" s="435"/>
      <c r="AD8" s="3"/>
    </row>
    <row r="9" spans="1:30" ht="15" customHeight="1">
      <c r="A9" s="4" t="s">
        <v>110</v>
      </c>
      <c r="B9" s="436">
        <v>2</v>
      </c>
      <c r="C9" s="437">
        <v>2</v>
      </c>
      <c r="D9" s="437">
        <v>2</v>
      </c>
      <c r="E9" s="438"/>
      <c r="F9" s="439">
        <v>2</v>
      </c>
      <c r="G9" s="437">
        <v>1</v>
      </c>
      <c r="H9" s="437">
        <v>2</v>
      </c>
      <c r="I9" s="438"/>
      <c r="J9" s="439">
        <v>2</v>
      </c>
      <c r="K9" s="437">
        <v>2</v>
      </c>
      <c r="L9" s="437">
        <v>2</v>
      </c>
      <c r="M9" s="438"/>
      <c r="N9" s="439">
        <v>2</v>
      </c>
      <c r="O9" s="437">
        <v>1</v>
      </c>
      <c r="P9" s="437">
        <v>2</v>
      </c>
      <c r="Q9" s="438"/>
      <c r="R9" s="439">
        <v>2</v>
      </c>
      <c r="S9" s="437">
        <v>2</v>
      </c>
      <c r="T9" s="437">
        <v>2</v>
      </c>
      <c r="U9" s="438"/>
      <c r="V9" s="439"/>
      <c r="W9" s="437"/>
      <c r="X9" s="437"/>
      <c r="Y9" s="438"/>
      <c r="Z9" s="439"/>
      <c r="AA9" s="437"/>
      <c r="AB9" s="437"/>
      <c r="AC9" s="440"/>
      <c r="AD9" s="3"/>
    </row>
    <row r="10" spans="1:30" ht="15" customHeight="1">
      <c r="A10" s="4" t="s">
        <v>111</v>
      </c>
      <c r="B10" s="436">
        <v>1</v>
      </c>
      <c r="C10" s="437">
        <v>1</v>
      </c>
      <c r="D10" s="437">
        <v>2</v>
      </c>
      <c r="E10" s="438"/>
      <c r="F10" s="439">
        <v>2</v>
      </c>
      <c r="G10" s="437">
        <v>1</v>
      </c>
      <c r="H10" s="437">
        <v>1</v>
      </c>
      <c r="I10" s="438"/>
      <c r="J10" s="439">
        <v>1</v>
      </c>
      <c r="K10" s="437">
        <v>1</v>
      </c>
      <c r="L10" s="437">
        <v>2</v>
      </c>
      <c r="M10" s="438"/>
      <c r="N10" s="439">
        <v>2</v>
      </c>
      <c r="O10" s="437">
        <v>2</v>
      </c>
      <c r="P10" s="437">
        <v>2</v>
      </c>
      <c r="Q10" s="438"/>
      <c r="R10" s="439">
        <v>2</v>
      </c>
      <c r="S10" s="437">
        <v>1</v>
      </c>
      <c r="T10" s="437">
        <v>1</v>
      </c>
      <c r="U10" s="438"/>
      <c r="V10" s="439"/>
      <c r="W10" s="437"/>
      <c r="X10" s="437"/>
      <c r="Y10" s="438"/>
      <c r="Z10" s="439"/>
      <c r="AA10" s="437"/>
      <c r="AB10" s="437"/>
      <c r="AC10" s="440"/>
      <c r="AD10" s="3"/>
    </row>
    <row r="11" spans="1:30" ht="15" customHeight="1">
      <c r="A11" s="4" t="s">
        <v>112</v>
      </c>
      <c r="B11" s="436">
        <v>1</v>
      </c>
      <c r="C11" s="437">
        <v>1</v>
      </c>
      <c r="D11" s="437">
        <v>1</v>
      </c>
      <c r="E11" s="438"/>
      <c r="F11" s="439">
        <v>2</v>
      </c>
      <c r="G11" s="437">
        <v>1</v>
      </c>
      <c r="H11" s="437">
        <v>2</v>
      </c>
      <c r="I11" s="438"/>
      <c r="J11" s="439">
        <v>3</v>
      </c>
      <c r="K11" s="437">
        <v>3</v>
      </c>
      <c r="L11" s="437">
        <v>2</v>
      </c>
      <c r="M11" s="438"/>
      <c r="N11" s="439">
        <v>1</v>
      </c>
      <c r="O11" s="437">
        <v>1</v>
      </c>
      <c r="P11" s="437">
        <v>2</v>
      </c>
      <c r="Q11" s="438"/>
      <c r="R11" s="439">
        <v>1</v>
      </c>
      <c r="S11" s="437">
        <v>1</v>
      </c>
      <c r="T11" s="437">
        <v>1</v>
      </c>
      <c r="U11" s="438"/>
      <c r="V11" s="439"/>
      <c r="W11" s="437"/>
      <c r="X11" s="437"/>
      <c r="Y11" s="438"/>
      <c r="Z11" s="439"/>
      <c r="AA11" s="437"/>
      <c r="AB11" s="437"/>
      <c r="AC11" s="440"/>
      <c r="AD11" s="3"/>
    </row>
    <row r="12" spans="1:30" ht="15" customHeight="1">
      <c r="A12" s="4" t="s">
        <v>113</v>
      </c>
      <c r="B12" s="436">
        <v>2</v>
      </c>
      <c r="C12" s="437">
        <v>1</v>
      </c>
      <c r="D12" s="437">
        <v>2</v>
      </c>
      <c r="E12" s="438"/>
      <c r="F12" s="439">
        <v>2</v>
      </c>
      <c r="G12" s="437">
        <v>2</v>
      </c>
      <c r="H12" s="437">
        <v>2</v>
      </c>
      <c r="I12" s="438"/>
      <c r="J12" s="439">
        <v>1</v>
      </c>
      <c r="K12" s="437">
        <v>1</v>
      </c>
      <c r="L12" s="437">
        <v>1</v>
      </c>
      <c r="M12" s="438"/>
      <c r="N12" s="439">
        <v>2</v>
      </c>
      <c r="O12" s="437">
        <v>2</v>
      </c>
      <c r="P12" s="437">
        <v>1</v>
      </c>
      <c r="Q12" s="438"/>
      <c r="R12" s="439">
        <v>1</v>
      </c>
      <c r="S12" s="437">
        <v>1</v>
      </c>
      <c r="T12" s="437">
        <v>2</v>
      </c>
      <c r="U12" s="438"/>
      <c r="V12" s="439"/>
      <c r="W12" s="437"/>
      <c r="X12" s="437"/>
      <c r="Y12" s="438"/>
      <c r="Z12" s="439"/>
      <c r="AA12" s="437"/>
      <c r="AB12" s="437"/>
      <c r="AC12" s="440"/>
      <c r="AD12" s="3"/>
    </row>
    <row r="13" spans="1:30" ht="15" customHeight="1">
      <c r="A13" s="4" t="s">
        <v>114</v>
      </c>
      <c r="B13" s="436">
        <v>1</v>
      </c>
      <c r="C13" s="437">
        <v>2</v>
      </c>
      <c r="D13" s="437">
        <v>1</v>
      </c>
      <c r="E13" s="438"/>
      <c r="F13" s="439">
        <v>2</v>
      </c>
      <c r="G13" s="437">
        <v>2</v>
      </c>
      <c r="H13" s="437">
        <v>1</v>
      </c>
      <c r="I13" s="438"/>
      <c r="J13" s="439">
        <v>1</v>
      </c>
      <c r="K13" s="437">
        <v>2</v>
      </c>
      <c r="L13" s="437">
        <v>1</v>
      </c>
      <c r="M13" s="438"/>
      <c r="N13" s="439">
        <v>1</v>
      </c>
      <c r="O13" s="437">
        <v>1</v>
      </c>
      <c r="P13" s="437">
        <v>1</v>
      </c>
      <c r="Q13" s="438"/>
      <c r="R13" s="439">
        <v>2</v>
      </c>
      <c r="S13" s="437">
        <v>2</v>
      </c>
      <c r="T13" s="437">
        <v>2</v>
      </c>
      <c r="U13" s="438"/>
      <c r="V13" s="439"/>
      <c r="W13" s="437"/>
      <c r="X13" s="437"/>
      <c r="Y13" s="438"/>
      <c r="Z13" s="439"/>
      <c r="AA13" s="437"/>
      <c r="AB13" s="437"/>
      <c r="AC13" s="440"/>
      <c r="AD13" s="3"/>
    </row>
    <row r="14" spans="1:30" ht="15" customHeight="1">
      <c r="A14" s="4" t="s">
        <v>115</v>
      </c>
      <c r="B14" s="436">
        <v>1</v>
      </c>
      <c r="C14" s="437">
        <v>1</v>
      </c>
      <c r="D14" s="437">
        <v>2</v>
      </c>
      <c r="E14" s="438"/>
      <c r="F14" s="439">
        <v>2</v>
      </c>
      <c r="G14" s="437">
        <v>2</v>
      </c>
      <c r="H14" s="437">
        <v>2</v>
      </c>
      <c r="I14" s="438"/>
      <c r="J14" s="439">
        <v>1</v>
      </c>
      <c r="K14" s="437">
        <v>2</v>
      </c>
      <c r="L14" s="437">
        <v>2</v>
      </c>
      <c r="M14" s="438"/>
      <c r="N14" s="439">
        <v>2</v>
      </c>
      <c r="O14" s="437">
        <v>1</v>
      </c>
      <c r="P14" s="437">
        <v>2</v>
      </c>
      <c r="Q14" s="438"/>
      <c r="R14" s="439">
        <v>1</v>
      </c>
      <c r="S14" s="437">
        <v>1</v>
      </c>
      <c r="T14" s="437">
        <v>1</v>
      </c>
      <c r="U14" s="438"/>
      <c r="V14" s="439"/>
      <c r="W14" s="437"/>
      <c r="X14" s="437"/>
      <c r="Y14" s="438"/>
      <c r="Z14" s="439"/>
      <c r="AA14" s="437"/>
      <c r="AB14" s="437"/>
      <c r="AC14" s="440"/>
      <c r="AD14" s="3"/>
    </row>
    <row r="15" spans="1:30" ht="15" customHeight="1">
      <c r="A15" s="4" t="s">
        <v>116</v>
      </c>
      <c r="B15" s="436">
        <v>1</v>
      </c>
      <c r="C15" s="437">
        <v>1</v>
      </c>
      <c r="D15" s="437">
        <v>1</v>
      </c>
      <c r="E15" s="438"/>
      <c r="F15" s="439">
        <v>1</v>
      </c>
      <c r="G15" s="437">
        <v>1</v>
      </c>
      <c r="H15" s="437">
        <v>1</v>
      </c>
      <c r="I15" s="438"/>
      <c r="J15" s="439">
        <v>2</v>
      </c>
      <c r="K15" s="437">
        <v>2</v>
      </c>
      <c r="L15" s="437">
        <v>1</v>
      </c>
      <c r="M15" s="438"/>
      <c r="N15" s="439">
        <v>1</v>
      </c>
      <c r="O15" s="437">
        <v>1</v>
      </c>
      <c r="P15" s="437">
        <v>1</v>
      </c>
      <c r="Q15" s="438"/>
      <c r="R15" s="439">
        <v>1</v>
      </c>
      <c r="S15" s="437">
        <v>2</v>
      </c>
      <c r="T15" s="437">
        <v>2</v>
      </c>
      <c r="U15" s="438"/>
      <c r="V15" s="439"/>
      <c r="W15" s="437"/>
      <c r="X15" s="437"/>
      <c r="Y15" s="438"/>
      <c r="Z15" s="439"/>
      <c r="AA15" s="437"/>
      <c r="AB15" s="437"/>
      <c r="AC15" s="440"/>
      <c r="AD15" s="3"/>
    </row>
    <row r="16" spans="1:30" ht="15" customHeight="1">
      <c r="A16" s="4" t="s">
        <v>117</v>
      </c>
      <c r="B16" s="436">
        <v>2</v>
      </c>
      <c r="C16" s="437">
        <v>2</v>
      </c>
      <c r="D16" s="437">
        <v>3</v>
      </c>
      <c r="E16" s="438"/>
      <c r="F16" s="439">
        <v>1</v>
      </c>
      <c r="G16" s="437">
        <v>1</v>
      </c>
      <c r="H16" s="437">
        <v>3</v>
      </c>
      <c r="I16" s="438"/>
      <c r="J16" s="439">
        <v>2</v>
      </c>
      <c r="K16" s="437">
        <v>2</v>
      </c>
      <c r="L16" s="437">
        <v>2</v>
      </c>
      <c r="M16" s="438"/>
      <c r="N16" s="439">
        <v>2</v>
      </c>
      <c r="O16" s="437">
        <v>1</v>
      </c>
      <c r="P16" s="437">
        <v>2</v>
      </c>
      <c r="Q16" s="438"/>
      <c r="R16" s="439">
        <v>1</v>
      </c>
      <c r="S16" s="437">
        <v>2</v>
      </c>
      <c r="T16" s="437">
        <v>2</v>
      </c>
      <c r="U16" s="438"/>
      <c r="V16" s="439"/>
      <c r="W16" s="437"/>
      <c r="X16" s="437"/>
      <c r="Y16" s="438"/>
      <c r="Z16" s="439"/>
      <c r="AA16" s="437"/>
      <c r="AB16" s="437"/>
      <c r="AC16" s="440"/>
      <c r="AD16" s="3"/>
    </row>
    <row r="17" spans="1:30" ht="15" customHeight="1">
      <c r="A17" s="4" t="s">
        <v>118</v>
      </c>
      <c r="B17" s="436">
        <v>2</v>
      </c>
      <c r="C17" s="437">
        <v>2</v>
      </c>
      <c r="D17" s="437">
        <v>2</v>
      </c>
      <c r="E17" s="438"/>
      <c r="F17" s="439">
        <v>2</v>
      </c>
      <c r="G17" s="437">
        <v>2</v>
      </c>
      <c r="H17" s="437">
        <v>2</v>
      </c>
      <c r="I17" s="438"/>
      <c r="J17" s="439">
        <v>2</v>
      </c>
      <c r="K17" s="437">
        <v>1</v>
      </c>
      <c r="L17" s="437">
        <v>2</v>
      </c>
      <c r="M17" s="438"/>
      <c r="N17" s="439">
        <v>2</v>
      </c>
      <c r="O17" s="437">
        <v>1</v>
      </c>
      <c r="P17" s="437">
        <v>2</v>
      </c>
      <c r="Q17" s="438"/>
      <c r="R17" s="439">
        <v>2</v>
      </c>
      <c r="S17" s="437">
        <v>2</v>
      </c>
      <c r="T17" s="437">
        <v>2</v>
      </c>
      <c r="U17" s="438"/>
      <c r="V17" s="439"/>
      <c r="W17" s="437"/>
      <c r="X17" s="437"/>
      <c r="Y17" s="438"/>
      <c r="Z17" s="439"/>
      <c r="AA17" s="437"/>
      <c r="AB17" s="437"/>
      <c r="AC17" s="440"/>
      <c r="AD17" s="3"/>
    </row>
    <row r="18" spans="1:30" ht="15" customHeight="1">
      <c r="A18" s="4" t="s">
        <v>119</v>
      </c>
      <c r="B18" s="436">
        <v>2</v>
      </c>
      <c r="C18" s="437">
        <v>2</v>
      </c>
      <c r="D18" s="437">
        <v>2</v>
      </c>
      <c r="E18" s="438"/>
      <c r="F18" s="439">
        <v>2</v>
      </c>
      <c r="G18" s="437">
        <v>1</v>
      </c>
      <c r="H18" s="437">
        <v>2</v>
      </c>
      <c r="I18" s="438"/>
      <c r="J18" s="439">
        <v>1</v>
      </c>
      <c r="K18" s="437">
        <v>2</v>
      </c>
      <c r="L18" s="437">
        <v>3</v>
      </c>
      <c r="M18" s="438"/>
      <c r="N18" s="439">
        <v>2</v>
      </c>
      <c r="O18" s="437">
        <v>1</v>
      </c>
      <c r="P18" s="437">
        <v>1</v>
      </c>
      <c r="Q18" s="438"/>
      <c r="R18" s="439">
        <v>1</v>
      </c>
      <c r="S18" s="437">
        <v>2</v>
      </c>
      <c r="T18" s="437">
        <v>1</v>
      </c>
      <c r="U18" s="438"/>
      <c r="V18" s="439"/>
      <c r="W18" s="437"/>
      <c r="X18" s="437"/>
      <c r="Y18" s="438"/>
      <c r="Z18" s="439"/>
      <c r="AA18" s="437"/>
      <c r="AB18" s="437"/>
      <c r="AC18" s="440"/>
      <c r="AD18" s="3"/>
    </row>
    <row r="19" spans="1:30" ht="15" customHeight="1">
      <c r="A19" s="4" t="s">
        <v>120</v>
      </c>
      <c r="B19" s="436">
        <v>2</v>
      </c>
      <c r="C19" s="437">
        <v>1</v>
      </c>
      <c r="D19" s="437">
        <v>1</v>
      </c>
      <c r="E19" s="438"/>
      <c r="F19" s="439">
        <v>1</v>
      </c>
      <c r="G19" s="437">
        <v>1</v>
      </c>
      <c r="H19" s="437">
        <v>1</v>
      </c>
      <c r="I19" s="438"/>
      <c r="J19" s="439">
        <v>2</v>
      </c>
      <c r="K19" s="437">
        <v>1</v>
      </c>
      <c r="L19" s="437">
        <v>1</v>
      </c>
      <c r="M19" s="438"/>
      <c r="N19" s="439">
        <v>1</v>
      </c>
      <c r="O19" s="437">
        <v>1</v>
      </c>
      <c r="P19" s="437">
        <v>1</v>
      </c>
      <c r="Q19" s="438"/>
      <c r="R19" s="439">
        <v>1</v>
      </c>
      <c r="S19" s="437">
        <v>1</v>
      </c>
      <c r="T19" s="437">
        <v>1</v>
      </c>
      <c r="U19" s="438"/>
      <c r="V19" s="439"/>
      <c r="W19" s="437"/>
      <c r="X19" s="437"/>
      <c r="Y19" s="438"/>
      <c r="Z19" s="439"/>
      <c r="AA19" s="437"/>
      <c r="AB19" s="437"/>
      <c r="AC19" s="440"/>
      <c r="AD19" s="3"/>
    </row>
    <row r="20" spans="1:30" ht="15" customHeight="1">
      <c r="A20" s="4" t="s">
        <v>121</v>
      </c>
      <c r="B20" s="436">
        <v>3</v>
      </c>
      <c r="C20" s="437">
        <v>1</v>
      </c>
      <c r="D20" s="437">
        <v>1</v>
      </c>
      <c r="E20" s="438"/>
      <c r="F20" s="439">
        <v>1</v>
      </c>
      <c r="G20" s="437">
        <v>2</v>
      </c>
      <c r="H20" s="437">
        <v>1</v>
      </c>
      <c r="I20" s="438"/>
      <c r="J20" s="439">
        <v>2</v>
      </c>
      <c r="K20" s="437">
        <v>1</v>
      </c>
      <c r="L20" s="437">
        <v>2</v>
      </c>
      <c r="M20" s="438"/>
      <c r="N20" s="439">
        <v>1</v>
      </c>
      <c r="O20" s="437">
        <v>1</v>
      </c>
      <c r="P20" s="437">
        <v>1</v>
      </c>
      <c r="Q20" s="438"/>
      <c r="R20" s="439">
        <v>2</v>
      </c>
      <c r="S20" s="437">
        <v>1</v>
      </c>
      <c r="T20" s="437">
        <v>2</v>
      </c>
      <c r="U20" s="438"/>
      <c r="V20" s="439"/>
      <c r="W20" s="437"/>
      <c r="X20" s="437"/>
      <c r="Y20" s="438"/>
      <c r="Z20" s="439"/>
      <c r="AA20" s="437"/>
      <c r="AB20" s="437"/>
      <c r="AC20" s="440"/>
      <c r="AD20" s="3"/>
    </row>
    <row r="21" spans="1:30" ht="15" customHeight="1">
      <c r="A21" s="4" t="s">
        <v>122</v>
      </c>
      <c r="B21" s="436">
        <v>1</v>
      </c>
      <c r="C21" s="437">
        <v>2</v>
      </c>
      <c r="D21" s="437">
        <v>1</v>
      </c>
      <c r="E21" s="438"/>
      <c r="F21" s="439">
        <v>1</v>
      </c>
      <c r="G21" s="437">
        <v>1</v>
      </c>
      <c r="H21" s="437">
        <v>1</v>
      </c>
      <c r="I21" s="438"/>
      <c r="J21" s="439">
        <v>2</v>
      </c>
      <c r="K21" s="437">
        <v>1</v>
      </c>
      <c r="L21" s="437">
        <v>1</v>
      </c>
      <c r="M21" s="438"/>
      <c r="N21" s="439">
        <v>2</v>
      </c>
      <c r="O21" s="437">
        <v>2</v>
      </c>
      <c r="P21" s="437">
        <v>2</v>
      </c>
      <c r="Q21" s="438"/>
      <c r="R21" s="439">
        <v>1</v>
      </c>
      <c r="S21" s="437">
        <v>1</v>
      </c>
      <c r="T21" s="437">
        <v>1</v>
      </c>
      <c r="U21" s="438"/>
      <c r="V21" s="439"/>
      <c r="W21" s="437"/>
      <c r="X21" s="437"/>
      <c r="Y21" s="438"/>
      <c r="Z21" s="439"/>
      <c r="AA21" s="437"/>
      <c r="AB21" s="437"/>
      <c r="AC21" s="440"/>
      <c r="AD21" s="3"/>
    </row>
    <row r="22" spans="1:30" ht="15" customHeight="1">
      <c r="A22" s="4" t="s">
        <v>123</v>
      </c>
      <c r="B22" s="436">
        <v>2</v>
      </c>
      <c r="C22" s="437">
        <v>2</v>
      </c>
      <c r="D22" s="437">
        <v>2</v>
      </c>
      <c r="E22" s="438"/>
      <c r="F22" s="439">
        <v>1</v>
      </c>
      <c r="G22" s="437">
        <v>2</v>
      </c>
      <c r="H22" s="437">
        <v>2</v>
      </c>
      <c r="I22" s="438"/>
      <c r="J22" s="439">
        <v>1</v>
      </c>
      <c r="K22" s="437">
        <v>1</v>
      </c>
      <c r="L22" s="437">
        <v>2</v>
      </c>
      <c r="M22" s="438"/>
      <c r="N22" s="439">
        <v>1</v>
      </c>
      <c r="O22" s="437">
        <v>1</v>
      </c>
      <c r="P22" s="437">
        <v>2</v>
      </c>
      <c r="Q22" s="438"/>
      <c r="R22" s="439">
        <v>2</v>
      </c>
      <c r="S22" s="437">
        <v>2</v>
      </c>
      <c r="T22" s="437">
        <v>1</v>
      </c>
      <c r="U22" s="438"/>
      <c r="V22" s="439"/>
      <c r="W22" s="437"/>
      <c r="X22" s="437"/>
      <c r="Y22" s="438"/>
      <c r="Z22" s="439"/>
      <c r="AA22" s="437"/>
      <c r="AB22" s="437"/>
      <c r="AC22" s="440"/>
      <c r="AD22" s="3"/>
    </row>
    <row r="23" spans="1:30" ht="15" customHeight="1">
      <c r="A23" s="4" t="s">
        <v>124</v>
      </c>
      <c r="B23" s="436">
        <v>1</v>
      </c>
      <c r="C23" s="437">
        <v>1</v>
      </c>
      <c r="D23" s="437">
        <v>2</v>
      </c>
      <c r="E23" s="438"/>
      <c r="F23" s="439">
        <v>1</v>
      </c>
      <c r="G23" s="437">
        <v>2</v>
      </c>
      <c r="H23" s="437">
        <v>1</v>
      </c>
      <c r="I23" s="438"/>
      <c r="J23" s="439">
        <v>2</v>
      </c>
      <c r="K23" s="437">
        <v>1</v>
      </c>
      <c r="L23" s="437">
        <v>1</v>
      </c>
      <c r="M23" s="438"/>
      <c r="N23" s="439">
        <v>2</v>
      </c>
      <c r="O23" s="437">
        <v>2</v>
      </c>
      <c r="P23" s="437">
        <v>3</v>
      </c>
      <c r="Q23" s="438"/>
      <c r="R23" s="439">
        <v>2</v>
      </c>
      <c r="S23" s="437">
        <v>1</v>
      </c>
      <c r="T23" s="437">
        <v>1</v>
      </c>
      <c r="U23" s="438"/>
      <c r="V23" s="439"/>
      <c r="W23" s="437"/>
      <c r="X23" s="437"/>
      <c r="Y23" s="438"/>
      <c r="Z23" s="439"/>
      <c r="AA23" s="437"/>
      <c r="AB23" s="437"/>
      <c r="AC23" s="440"/>
      <c r="AD23" s="3"/>
    </row>
    <row r="24" spans="1:30" ht="15" customHeight="1">
      <c r="A24" s="4" t="s">
        <v>125</v>
      </c>
      <c r="B24" s="436">
        <v>2</v>
      </c>
      <c r="C24" s="437">
        <v>2</v>
      </c>
      <c r="D24" s="437">
        <v>1</v>
      </c>
      <c r="E24" s="438"/>
      <c r="F24" s="439">
        <v>2</v>
      </c>
      <c r="G24" s="437">
        <v>2</v>
      </c>
      <c r="H24" s="437">
        <v>2</v>
      </c>
      <c r="I24" s="438"/>
      <c r="J24" s="439">
        <v>2</v>
      </c>
      <c r="K24" s="437">
        <v>1</v>
      </c>
      <c r="L24" s="437">
        <v>1</v>
      </c>
      <c r="M24" s="438"/>
      <c r="N24" s="439">
        <v>2</v>
      </c>
      <c r="O24" s="437">
        <v>2</v>
      </c>
      <c r="P24" s="437">
        <v>2</v>
      </c>
      <c r="Q24" s="438"/>
      <c r="R24" s="439">
        <v>2</v>
      </c>
      <c r="S24" s="437">
        <v>1</v>
      </c>
      <c r="T24" s="437">
        <v>1</v>
      </c>
      <c r="U24" s="438"/>
      <c r="V24" s="439"/>
      <c r="W24" s="437"/>
      <c r="X24" s="437"/>
      <c r="Y24" s="438"/>
      <c r="Z24" s="439"/>
      <c r="AA24" s="437"/>
      <c r="AB24" s="437"/>
      <c r="AC24" s="440"/>
      <c r="AD24" s="3"/>
    </row>
    <row r="25" spans="1:30" ht="15" customHeight="1" thickBot="1">
      <c r="A25" s="4" t="s">
        <v>126</v>
      </c>
      <c r="B25" s="441">
        <v>2</v>
      </c>
      <c r="C25" s="442">
        <v>2</v>
      </c>
      <c r="D25" s="442">
        <v>1</v>
      </c>
      <c r="E25" s="443"/>
      <c r="F25" s="444">
        <v>2</v>
      </c>
      <c r="G25" s="442">
        <v>1</v>
      </c>
      <c r="H25" s="442">
        <v>1</v>
      </c>
      <c r="I25" s="443"/>
      <c r="J25" s="444">
        <v>1</v>
      </c>
      <c r="K25" s="442">
        <v>2</v>
      </c>
      <c r="L25" s="442">
        <v>2</v>
      </c>
      <c r="M25" s="443"/>
      <c r="N25" s="444">
        <v>2</v>
      </c>
      <c r="O25" s="442">
        <v>2</v>
      </c>
      <c r="P25" s="442">
        <v>3</v>
      </c>
      <c r="Q25" s="443"/>
      <c r="R25" s="444">
        <v>2</v>
      </c>
      <c r="S25" s="442">
        <v>1</v>
      </c>
      <c r="T25" s="442">
        <v>5</v>
      </c>
      <c r="U25" s="443"/>
      <c r="V25" s="444"/>
      <c r="W25" s="442"/>
      <c r="X25" s="442"/>
      <c r="Y25" s="443"/>
      <c r="Z25" s="444"/>
      <c r="AA25" s="442"/>
      <c r="AB25" s="442"/>
      <c r="AC25" s="445"/>
      <c r="AD25" s="3"/>
    </row>
    <row r="26" spans="1:30" ht="15" customHeight="1" thickBot="1">
      <c r="A26" s="2"/>
      <c r="B26" s="387">
        <f t="shared" ref="B26:AC26" si="0">IF(SUM(B8:B25)&gt;0,SUM(B8:B25),"")</f>
        <v>30</v>
      </c>
      <c r="C26" s="388">
        <f t="shared" si="0"/>
        <v>27</v>
      </c>
      <c r="D26" s="388">
        <f t="shared" si="0"/>
        <v>29</v>
      </c>
      <c r="E26" s="389" t="str">
        <f t="shared" si="0"/>
        <v/>
      </c>
      <c r="F26" s="390">
        <f t="shared" si="0"/>
        <v>29</v>
      </c>
      <c r="G26" s="388">
        <f t="shared" si="0"/>
        <v>27</v>
      </c>
      <c r="H26" s="388">
        <f t="shared" si="0"/>
        <v>29</v>
      </c>
      <c r="I26" s="389" t="str">
        <f t="shared" si="0"/>
        <v/>
      </c>
      <c r="J26" s="390">
        <f t="shared" si="0"/>
        <v>30</v>
      </c>
      <c r="K26" s="388">
        <f t="shared" si="0"/>
        <v>28</v>
      </c>
      <c r="L26" s="388">
        <f t="shared" si="0"/>
        <v>29</v>
      </c>
      <c r="M26" s="389" t="str">
        <f t="shared" si="0"/>
        <v/>
      </c>
      <c r="N26" s="390">
        <f t="shared" si="0"/>
        <v>29</v>
      </c>
      <c r="O26" s="388">
        <f t="shared" si="0"/>
        <v>25</v>
      </c>
      <c r="P26" s="388">
        <f t="shared" si="0"/>
        <v>32</v>
      </c>
      <c r="Q26" s="389" t="str">
        <f t="shared" si="0"/>
        <v/>
      </c>
      <c r="R26" s="390">
        <f t="shared" si="0"/>
        <v>27</v>
      </c>
      <c r="S26" s="388">
        <f t="shared" si="0"/>
        <v>25</v>
      </c>
      <c r="T26" s="388">
        <f t="shared" si="0"/>
        <v>29</v>
      </c>
      <c r="U26" s="389" t="str">
        <f t="shared" si="0"/>
        <v/>
      </c>
      <c r="V26" s="390" t="str">
        <f t="shared" si="0"/>
        <v/>
      </c>
      <c r="W26" s="388" t="str">
        <f t="shared" si="0"/>
        <v/>
      </c>
      <c r="X26" s="388" t="str">
        <f t="shared" si="0"/>
        <v/>
      </c>
      <c r="Y26" s="389" t="str">
        <f t="shared" si="0"/>
        <v/>
      </c>
      <c r="Z26" s="390" t="str">
        <f t="shared" si="0"/>
        <v/>
      </c>
      <c r="AA26" s="388" t="str">
        <f t="shared" si="0"/>
        <v/>
      </c>
      <c r="AB26" s="388" t="str">
        <f t="shared" si="0"/>
        <v/>
      </c>
      <c r="AC26" s="391" t="str">
        <f t="shared" si="0"/>
        <v/>
      </c>
      <c r="AD26" s="3"/>
    </row>
    <row r="27" spans="1:30" ht="15" customHeight="1">
      <c r="A27" s="2" t="s">
        <v>94</v>
      </c>
      <c r="B27" s="382"/>
      <c r="C27" s="383"/>
      <c r="D27" s="383"/>
      <c r="E27" s="384"/>
      <c r="F27" s="385"/>
      <c r="G27" s="383"/>
      <c r="H27" s="383"/>
      <c r="I27" s="384"/>
      <c r="J27" s="385"/>
      <c r="K27" s="383"/>
      <c r="L27" s="383"/>
      <c r="M27" s="384"/>
      <c r="N27" s="385"/>
      <c r="O27" s="383"/>
      <c r="P27" s="383"/>
      <c r="Q27" s="384"/>
      <c r="R27" s="385"/>
      <c r="S27" s="383"/>
      <c r="T27" s="383"/>
      <c r="U27" s="384"/>
      <c r="V27" s="385"/>
      <c r="W27" s="383"/>
      <c r="X27" s="383"/>
      <c r="Y27" s="384"/>
      <c r="Z27" s="385"/>
      <c r="AA27" s="383"/>
      <c r="AB27" s="383"/>
      <c r="AC27" s="386"/>
      <c r="AD27" s="3"/>
    </row>
    <row r="28" spans="1:30" ht="26.25" thickBot="1">
      <c r="A28" s="354" t="s">
        <v>98</v>
      </c>
      <c r="B28" s="468">
        <v>1</v>
      </c>
      <c r="C28" s="469"/>
      <c r="D28" s="469"/>
      <c r="E28" s="470"/>
      <c r="F28" s="471"/>
      <c r="G28" s="469"/>
      <c r="H28" s="469"/>
      <c r="I28" s="470"/>
      <c r="J28" s="471"/>
      <c r="K28" s="469">
        <v>1</v>
      </c>
      <c r="L28" s="469"/>
      <c r="M28" s="470"/>
      <c r="N28" s="471"/>
      <c r="O28" s="469"/>
      <c r="P28" s="469">
        <v>1</v>
      </c>
      <c r="Q28" s="470"/>
      <c r="R28" s="471"/>
      <c r="S28" s="469"/>
      <c r="T28" s="469"/>
      <c r="U28" s="470"/>
      <c r="V28" s="471"/>
      <c r="W28" s="469"/>
      <c r="X28" s="469"/>
      <c r="Y28" s="470"/>
      <c r="Z28" s="471"/>
      <c r="AA28" s="469"/>
      <c r="AB28" s="469"/>
      <c r="AC28" s="472"/>
      <c r="AD28" s="3"/>
    </row>
    <row r="29" spans="1:30" ht="15" customHeight="1" thickBot="1">
      <c r="A29" s="2"/>
      <c r="B29" s="548">
        <f>SUM(B26:E27)</f>
        <v>86</v>
      </c>
      <c r="C29" s="545"/>
      <c r="D29" s="545"/>
      <c r="E29" s="547"/>
      <c r="F29" s="544">
        <f>SUM(F26:I27)</f>
        <v>85</v>
      </c>
      <c r="G29" s="545"/>
      <c r="H29" s="545"/>
      <c r="I29" s="547"/>
      <c r="J29" s="544">
        <f>SUM(J26:M27)</f>
        <v>87</v>
      </c>
      <c r="K29" s="545"/>
      <c r="L29" s="545"/>
      <c r="M29" s="547"/>
      <c r="N29" s="544">
        <f>SUM(N26:Q27)</f>
        <v>86</v>
      </c>
      <c r="O29" s="545"/>
      <c r="P29" s="545"/>
      <c r="Q29" s="547"/>
      <c r="R29" s="544">
        <f>SUM(R26:U27)</f>
        <v>81</v>
      </c>
      <c r="S29" s="545"/>
      <c r="T29" s="545"/>
      <c r="U29" s="547"/>
      <c r="V29" s="544">
        <f>SUM(V26:Y27)</f>
        <v>0</v>
      </c>
      <c r="W29" s="545"/>
      <c r="X29" s="545"/>
      <c r="Y29" s="547"/>
      <c r="Z29" s="544">
        <f>SUM(Z26:AC27)</f>
        <v>0</v>
      </c>
      <c r="AA29" s="545"/>
      <c r="AB29" s="545"/>
      <c r="AC29" s="546"/>
      <c r="AD29" s="3"/>
    </row>
    <row r="30" spans="1:30" ht="15" customHeight="1" thickBot="1">
      <c r="A30" s="2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6"/>
      <c r="AA30" s="6"/>
      <c r="AB30" s="6"/>
      <c r="AC30" s="6"/>
      <c r="AD30" s="3"/>
    </row>
    <row r="31" spans="1:30" ht="15" customHeight="1">
      <c r="A31" s="7">
        <f>SUM(B8:AC25,B27:AC27)</f>
        <v>425</v>
      </c>
      <c r="B31" s="8" t="s">
        <v>1</v>
      </c>
      <c r="C31" s="8"/>
      <c r="D31" s="1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6"/>
      <c r="AA31" s="6"/>
      <c r="AB31" s="6"/>
      <c r="AC31" s="6"/>
      <c r="AD31" s="3"/>
    </row>
    <row r="32" spans="1:30" ht="15" customHeight="1" thickBot="1">
      <c r="A32" s="9">
        <f>A31/COUNT(B8:AC25)*18</f>
        <v>28.333333333333336</v>
      </c>
      <c r="B32" s="10" t="s">
        <v>0</v>
      </c>
      <c r="C32" s="10"/>
      <c r="D32" s="11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6"/>
      <c r="AA32" s="6"/>
      <c r="AB32" s="6"/>
      <c r="AC32" s="6"/>
      <c r="AD32" s="3"/>
    </row>
    <row r="33" spans="1:30" ht="15" customHeight="1" thickBot="1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4"/>
      <c r="AA33" s="14"/>
      <c r="AB33" s="14"/>
      <c r="AC33" s="14"/>
      <c r="AD33" s="11"/>
    </row>
    <row r="34" spans="1:30" ht="15" customHeight="1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</sheetData>
  <mergeCells count="14">
    <mergeCell ref="R3:U3"/>
    <mergeCell ref="B3:E3"/>
    <mergeCell ref="V3:Y3"/>
    <mergeCell ref="Z3:AC3"/>
    <mergeCell ref="Z29:AC29"/>
    <mergeCell ref="V29:Y29"/>
    <mergeCell ref="R29:U29"/>
    <mergeCell ref="B29:E29"/>
    <mergeCell ref="F29:I29"/>
    <mergeCell ref="J29:M29"/>
    <mergeCell ref="N29:Q29"/>
    <mergeCell ref="F3:I3"/>
    <mergeCell ref="J3:M3"/>
    <mergeCell ref="N3:Q3"/>
  </mergeCells>
  <phoneticPr fontId="13" type="noConversion"/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24</vt:i4>
      </vt:variant>
      <vt:variant>
        <vt:lpstr>Benannte Bereiche</vt:lpstr>
      </vt:variant>
      <vt:variant>
        <vt:i4>6</vt:i4>
      </vt:variant>
    </vt:vector>
  </HeadingPairs>
  <TitlesOfParts>
    <vt:vector size="30" baseType="lpstr">
      <vt:lpstr>1</vt:lpstr>
      <vt:lpstr>2</vt:lpstr>
      <vt:lpstr>3</vt:lpstr>
      <vt:lpstr>4</vt:lpstr>
      <vt:lpstr>5</vt:lpstr>
      <vt:lpstr>6</vt:lpstr>
      <vt:lpstr>7</vt:lpstr>
      <vt:lpstr>8</vt:lpstr>
      <vt:lpstr>1.Mannschaft</vt:lpstr>
      <vt:lpstr>2.Mannschaft</vt:lpstr>
      <vt:lpstr>3.Mannschaft</vt:lpstr>
      <vt:lpstr>4.Mannschaft</vt:lpstr>
      <vt:lpstr>5.Mannschaft</vt:lpstr>
      <vt:lpstr>Einzelspieler</vt:lpstr>
      <vt:lpstr>Einzelspieler (2)</vt:lpstr>
      <vt:lpstr>Einzelspieler (3)</vt:lpstr>
      <vt:lpstr>Sortieren</vt:lpstr>
      <vt:lpstr>M1A</vt:lpstr>
      <vt:lpstr>M2A</vt:lpstr>
      <vt:lpstr>M3A</vt:lpstr>
      <vt:lpstr>M4A</vt:lpstr>
      <vt:lpstr>M5A</vt:lpstr>
      <vt:lpstr>Info Turnier</vt:lpstr>
      <vt:lpstr>Info Spieler</vt:lpstr>
      <vt:lpstr>'1'!Druckbereich</vt:lpstr>
      <vt:lpstr>'2'!Druckbereich</vt:lpstr>
      <vt:lpstr>'3'!Druckbereich</vt:lpstr>
      <vt:lpstr>'4'!Druckbereich</vt:lpstr>
      <vt:lpstr>'5'!Druckbereich</vt:lpstr>
      <vt:lpstr>'8'!Drucktitel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S. Dunker</cp:lastModifiedBy>
  <cp:lastPrinted>2016-07-31T18:04:01Z</cp:lastPrinted>
  <dcterms:created xsi:type="dcterms:W3CDTF">1999-03-23T11:36:50Z</dcterms:created>
  <dcterms:modified xsi:type="dcterms:W3CDTF">2017-04-09T17:37:11Z</dcterms:modified>
</cp:coreProperties>
</file>